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Haack-Daily\"/>
    </mc:Choice>
  </mc:AlternateContent>
  <xr:revisionPtr revIDLastSave="0" documentId="13_ncr:1_{BE821CE3-5108-4491-B383-211FF527739D}" xr6:coauthVersionLast="47" xr6:coauthVersionMax="47" xr10:uidLastSave="{00000000-0000-0000-0000-000000000000}"/>
  <bookViews>
    <workbookView xWindow="3510" yWindow="2220" windowWidth="20070" windowHeight="15180" xr2:uid="{00000000-000D-0000-FFFF-FFFF00000000}"/>
  </bookViews>
  <sheets>
    <sheet name="Hebelproduk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11" i="2" l="1"/>
  <c r="I611" i="2"/>
  <c r="J610" i="2"/>
  <c r="I610" i="2"/>
  <c r="J609" i="2" l="1"/>
  <c r="I609" i="2"/>
  <c r="J200" i="2"/>
  <c r="I200" i="2"/>
  <c r="J608" i="2"/>
  <c r="I608" i="2"/>
  <c r="J199" i="2"/>
  <c r="I199" i="2"/>
  <c r="J607" i="2" l="1"/>
  <c r="I607" i="2"/>
  <c r="J620" i="2" l="1"/>
  <c r="I620" i="2"/>
  <c r="J683" i="2"/>
  <c r="I683" i="2"/>
  <c r="J606" i="2" l="1"/>
  <c r="I606" i="2"/>
  <c r="J705" i="2"/>
  <c r="I705" i="2"/>
  <c r="J605" i="2" l="1"/>
  <c r="I605" i="2"/>
  <c r="J604" i="2"/>
  <c r="I604" i="2"/>
  <c r="J603" i="2" l="1"/>
  <c r="I603" i="2"/>
  <c r="J227" i="2"/>
  <c r="I227" i="2"/>
  <c r="J198" i="2" l="1"/>
  <c r="I198" i="2"/>
  <c r="J317" i="2"/>
  <c r="I317" i="2"/>
  <c r="J602" i="2" l="1"/>
  <c r="I602" i="2"/>
  <c r="J622" i="2" l="1"/>
  <c r="J601" i="2" l="1"/>
  <c r="I601" i="2"/>
  <c r="J600" i="2"/>
  <c r="I600" i="2"/>
  <c r="J197" i="2"/>
  <c r="I197" i="2"/>
  <c r="J599" i="2" l="1"/>
  <c r="I599" i="2"/>
  <c r="J226" i="2" l="1"/>
  <c r="I226" i="2"/>
  <c r="J196" i="2" l="1"/>
  <c r="I196" i="2"/>
  <c r="J598" i="2"/>
  <c r="I598" i="2"/>
  <c r="J597" i="2" l="1"/>
  <c r="I597" i="2"/>
  <c r="J596" i="2"/>
  <c r="I596" i="2"/>
  <c r="J595" i="2" l="1"/>
  <c r="I595" i="2"/>
  <c r="J195" i="2" l="1"/>
  <c r="I195" i="2"/>
  <c r="J194" i="2" l="1"/>
  <c r="J225" i="2"/>
  <c r="I225" i="2"/>
  <c r="J594" i="2" l="1"/>
  <c r="I594" i="2"/>
  <c r="J593" i="2"/>
  <c r="I593" i="2"/>
  <c r="J193" i="2"/>
  <c r="I193" i="2"/>
  <c r="J192" i="2" l="1"/>
  <c r="I192" i="2"/>
  <c r="J191" i="2" l="1"/>
  <c r="I191" i="2"/>
  <c r="J704" i="2" l="1"/>
  <c r="I704" i="2"/>
  <c r="J592" i="2" l="1"/>
  <c r="I592" i="2"/>
  <c r="J591" i="2"/>
  <c r="I591" i="2"/>
  <c r="J590" i="2"/>
  <c r="I590" i="2"/>
  <c r="J589" i="2"/>
  <c r="I589" i="2"/>
  <c r="J316" i="2" l="1"/>
  <c r="I316" i="2"/>
  <c r="J588" i="2"/>
  <c r="I588" i="2"/>
  <c r="J587" i="2"/>
  <c r="I587" i="2"/>
  <c r="J586" i="2"/>
  <c r="I586" i="2"/>
  <c r="J585" i="2" l="1"/>
  <c r="I585" i="2"/>
  <c r="J190" i="2"/>
  <c r="I190" i="2"/>
  <c r="J584" i="2" l="1"/>
  <c r="I584" i="2"/>
  <c r="J583" i="2" l="1"/>
  <c r="I583" i="2"/>
  <c r="J189" i="2"/>
  <c r="I189" i="2"/>
  <c r="J188" i="2" l="1"/>
  <c r="I188" i="2"/>
  <c r="J187" i="2" l="1"/>
  <c r="I187" i="2"/>
  <c r="J582" i="2" l="1"/>
  <c r="I582" i="2"/>
  <c r="J581" i="2"/>
  <c r="I581" i="2"/>
  <c r="J580" i="2" l="1"/>
  <c r="I580" i="2"/>
  <c r="J224" i="2" l="1"/>
  <c r="I224" i="2"/>
  <c r="J186" i="2"/>
  <c r="I186" i="2"/>
  <c r="J579" i="2" l="1"/>
  <c r="I579" i="2"/>
  <c r="J578" i="2"/>
  <c r="I578" i="2"/>
  <c r="J185" i="2" l="1"/>
  <c r="I185" i="2"/>
  <c r="J184" i="2" l="1"/>
  <c r="I184" i="2"/>
  <c r="J577" i="2" l="1"/>
  <c r="I577" i="2"/>
  <c r="J576" i="2"/>
  <c r="I576" i="2"/>
  <c r="J575" i="2"/>
  <c r="I575" i="2"/>
  <c r="J574" i="2" l="1"/>
  <c r="I574" i="2"/>
  <c r="J183" i="2"/>
  <c r="I183" i="2"/>
  <c r="J573" i="2" l="1"/>
  <c r="I573" i="2"/>
  <c r="J682" i="2"/>
  <c r="I682" i="2"/>
  <c r="J681" i="2" l="1"/>
  <c r="I681" i="2"/>
  <c r="J182" i="2" l="1"/>
  <c r="I182" i="2"/>
  <c r="J284" i="2" l="1"/>
  <c r="I284" i="2"/>
  <c r="J265" i="2"/>
  <c r="I265" i="2"/>
  <c r="J181" i="2" l="1"/>
  <c r="I181" i="2"/>
  <c r="J572" i="2" l="1"/>
  <c r="I572" i="2"/>
  <c r="J571" i="2" l="1"/>
  <c r="I571" i="2"/>
  <c r="J570" i="2" l="1"/>
  <c r="I570" i="2"/>
  <c r="J180" i="2"/>
  <c r="I180" i="2"/>
  <c r="J179" i="2"/>
  <c r="I179" i="2"/>
  <c r="J569" i="2" l="1"/>
  <c r="I569" i="2"/>
  <c r="J568" i="2"/>
  <c r="I568" i="2"/>
  <c r="J567" i="2" l="1"/>
  <c r="I567" i="2"/>
  <c r="J566" i="2"/>
  <c r="I566" i="2"/>
  <c r="J178" i="2"/>
  <c r="I178" i="2"/>
  <c r="J680" i="2"/>
  <c r="I680" i="2"/>
  <c r="J565" i="2"/>
  <c r="I565" i="2"/>
  <c r="J564" i="2" l="1"/>
  <c r="I564" i="2"/>
  <c r="J177" i="2"/>
  <c r="I177" i="2"/>
  <c r="J563" i="2"/>
  <c r="I563" i="2"/>
  <c r="J562" i="2" l="1"/>
  <c r="I562" i="2"/>
  <c r="J176" i="2" l="1"/>
  <c r="I176" i="2"/>
  <c r="J561" i="2" l="1"/>
  <c r="I561" i="2"/>
  <c r="J560" i="2"/>
  <c r="I560" i="2"/>
  <c r="J175" i="2"/>
  <c r="I175" i="2"/>
  <c r="J559" i="2" l="1"/>
  <c r="I559" i="2"/>
  <c r="J174" i="2"/>
  <c r="I174" i="2"/>
  <c r="J558" i="2" l="1"/>
  <c r="I558" i="2"/>
  <c r="J557" i="2" l="1"/>
  <c r="I557" i="2"/>
  <c r="J173" i="2"/>
  <c r="I173" i="2"/>
  <c r="J556" i="2" l="1"/>
  <c r="I556" i="2"/>
  <c r="J555" i="2" l="1"/>
  <c r="I555" i="2"/>
  <c r="J554" i="2"/>
  <c r="I554" i="2"/>
  <c r="J553" i="2"/>
  <c r="I553" i="2"/>
  <c r="J552" i="2"/>
  <c r="I552" i="2"/>
  <c r="J172" i="2"/>
  <c r="I172" i="2"/>
  <c r="J171" i="2" l="1"/>
  <c r="I171" i="2"/>
  <c r="J551" i="2"/>
  <c r="I551" i="2"/>
  <c r="J170" i="2" l="1"/>
  <c r="I170" i="2"/>
  <c r="J550" i="2" l="1"/>
  <c r="I550" i="2"/>
  <c r="J549" i="2"/>
  <c r="I549" i="2"/>
  <c r="J223" i="2"/>
  <c r="I223" i="2"/>
  <c r="J169" i="2"/>
  <c r="I169" i="2"/>
  <c r="J168" i="2" l="1"/>
  <c r="I168" i="2"/>
  <c r="J222" i="2" l="1"/>
  <c r="I222" i="2"/>
  <c r="J548" i="2" l="1"/>
  <c r="I548" i="2"/>
  <c r="J547" i="2" l="1"/>
  <c r="I547" i="2"/>
  <c r="J221" i="2"/>
  <c r="I221" i="2"/>
  <c r="J167" i="2"/>
  <c r="I167" i="2"/>
  <c r="J546" i="2" l="1"/>
  <c r="I546" i="2"/>
  <c r="J545" i="2"/>
  <c r="I545" i="2"/>
  <c r="J283" i="2" l="1"/>
  <c r="I283" i="2"/>
  <c r="J166" i="2"/>
  <c r="I166" i="2"/>
  <c r="J544" i="2"/>
  <c r="I544" i="2"/>
  <c r="J543" i="2" l="1"/>
  <c r="I543" i="2"/>
  <c r="J245" i="2" l="1"/>
  <c r="I245" i="2"/>
  <c r="J165" i="2" l="1"/>
  <c r="I165" i="2"/>
  <c r="J542" i="2"/>
  <c r="I542" i="2"/>
  <c r="J164" i="2" l="1"/>
  <c r="I164" i="2"/>
  <c r="J541" i="2" l="1"/>
  <c r="I541" i="2"/>
  <c r="J540" i="2"/>
  <c r="I540" i="2"/>
  <c r="J163" i="2" l="1"/>
  <c r="I163" i="2"/>
  <c r="J162" i="2" l="1"/>
  <c r="I162" i="2"/>
  <c r="J539" i="2"/>
  <c r="I539" i="2"/>
  <c r="J161" i="2"/>
  <c r="I161" i="2"/>
  <c r="J160" i="2" l="1"/>
  <c r="I160" i="2"/>
  <c r="J538" i="2" l="1"/>
  <c r="I538" i="2"/>
  <c r="J537" i="2"/>
  <c r="I537" i="2"/>
  <c r="J536" i="2"/>
  <c r="I536" i="2"/>
  <c r="J159" i="2"/>
  <c r="I159" i="2"/>
  <c r="J158" i="2"/>
  <c r="I158" i="2"/>
  <c r="J535" i="2" l="1"/>
  <c r="I535" i="2"/>
  <c r="J157" i="2"/>
  <c r="I157" i="2"/>
  <c r="J534" i="2"/>
  <c r="I534" i="2"/>
  <c r="J533" i="2"/>
  <c r="I533" i="2"/>
  <c r="J156" i="2" l="1"/>
  <c r="I156" i="2"/>
  <c r="J264" i="2" l="1"/>
  <c r="I264" i="2"/>
  <c r="J155" i="2" l="1"/>
  <c r="I155" i="2"/>
  <c r="J154" i="2" l="1"/>
  <c r="I154" i="2"/>
  <c r="J153" i="2" l="1"/>
  <c r="I153" i="2"/>
  <c r="J532" i="2" l="1"/>
  <c r="I532" i="2"/>
  <c r="J531" i="2" l="1"/>
  <c r="I531" i="2"/>
  <c r="J530" i="2"/>
  <c r="I530" i="2"/>
  <c r="J529" i="2"/>
  <c r="I529" i="2"/>
  <c r="J528" i="2"/>
  <c r="I528" i="2"/>
  <c r="J152" i="2" l="1"/>
  <c r="I152" i="2"/>
  <c r="J151" i="2" l="1"/>
  <c r="I151" i="2"/>
  <c r="J527" i="2"/>
  <c r="I527" i="2"/>
  <c r="J220" i="2" l="1"/>
  <c r="I220" i="2"/>
  <c r="J526" i="2" l="1"/>
  <c r="I526" i="2"/>
  <c r="J150" i="2" l="1"/>
  <c r="I150" i="2"/>
  <c r="J149" i="2" l="1"/>
  <c r="I149" i="2"/>
  <c r="J148" i="2" l="1"/>
  <c r="I148" i="2"/>
  <c r="J525" i="2" l="1"/>
  <c r="I525" i="2"/>
  <c r="J524" i="2"/>
  <c r="I524" i="2"/>
  <c r="J147" i="2" l="1"/>
  <c r="I147" i="2"/>
  <c r="J523" i="2"/>
  <c r="I523" i="2"/>
  <c r="J244" i="2" l="1"/>
  <c r="I244" i="2"/>
  <c r="J522" i="2" l="1"/>
  <c r="I522" i="2"/>
  <c r="J146" i="2" l="1"/>
  <c r="I146" i="2"/>
  <c r="J521" i="2" l="1"/>
  <c r="I521" i="2"/>
  <c r="J520" i="2"/>
  <c r="I520" i="2"/>
  <c r="I295" i="2"/>
  <c r="J295" i="2"/>
  <c r="I296" i="2"/>
  <c r="J296" i="2"/>
  <c r="J145" i="2"/>
  <c r="I145" i="2"/>
  <c r="J144" i="2" l="1"/>
  <c r="I144" i="2"/>
  <c r="J143" i="2"/>
  <c r="I143" i="2"/>
  <c r="J519" i="2" l="1"/>
  <c r="I519" i="2"/>
  <c r="J142" i="2" l="1"/>
  <c r="I142" i="2"/>
  <c r="J518" i="2"/>
  <c r="I518" i="2"/>
  <c r="J141" i="2" l="1"/>
  <c r="I141" i="2"/>
  <c r="J517" i="2" l="1"/>
  <c r="I517" i="2"/>
  <c r="J219" i="2" l="1"/>
  <c r="I219" i="2"/>
  <c r="J140" i="2" l="1"/>
  <c r="I140" i="2"/>
  <c r="J315" i="2"/>
  <c r="I315" i="2"/>
  <c r="J139" i="2" l="1"/>
  <c r="I139" i="2"/>
  <c r="J138" i="2" l="1"/>
  <c r="I138" i="2"/>
  <c r="J137" i="2"/>
  <c r="I137" i="2"/>
  <c r="J679" i="2"/>
  <c r="I679" i="2"/>
  <c r="J516" i="2"/>
  <c r="I516" i="2"/>
  <c r="J515" i="2"/>
  <c r="I515" i="2"/>
  <c r="J514" i="2"/>
  <c r="I514" i="2"/>
  <c r="J513" i="2"/>
  <c r="I513" i="2"/>
  <c r="J512" i="2"/>
  <c r="I512" i="2"/>
  <c r="J136" i="2" l="1"/>
  <c r="I136" i="2"/>
  <c r="J511" i="2"/>
  <c r="I511" i="2"/>
  <c r="J510" i="2"/>
  <c r="I510" i="2"/>
  <c r="J509" i="2" l="1"/>
  <c r="I509" i="2"/>
  <c r="J135" i="2"/>
  <c r="I135" i="2"/>
  <c r="J134" i="2" l="1"/>
  <c r="I134" i="2"/>
  <c r="J508" i="2"/>
  <c r="I508" i="2"/>
  <c r="J507" i="2"/>
  <c r="I507" i="2"/>
  <c r="J314" i="2"/>
  <c r="I314" i="2"/>
  <c r="J506" i="2"/>
  <c r="I506" i="2"/>
  <c r="J133" i="2"/>
  <c r="I133" i="2"/>
  <c r="J505" i="2" l="1"/>
  <c r="I505" i="2"/>
  <c r="J132" i="2" l="1"/>
  <c r="I132" i="2"/>
  <c r="J131" i="2" l="1"/>
  <c r="I131" i="2"/>
  <c r="J504" i="2"/>
  <c r="I504" i="2"/>
  <c r="J503" i="2" l="1"/>
  <c r="I503" i="2"/>
  <c r="J130" i="2"/>
  <c r="I130" i="2"/>
  <c r="J502" i="2" l="1"/>
  <c r="I502" i="2"/>
  <c r="J129" i="2" l="1"/>
  <c r="I129" i="2"/>
  <c r="J501" i="2" l="1"/>
  <c r="I501" i="2"/>
  <c r="J128" i="2" l="1"/>
  <c r="I128" i="2"/>
  <c r="J500" i="2"/>
  <c r="I500" i="2"/>
  <c r="J499" i="2"/>
  <c r="I499" i="2"/>
  <c r="J243" i="2"/>
  <c r="I243" i="2"/>
  <c r="J498" i="2" l="1"/>
  <c r="I498" i="2"/>
  <c r="J678" i="2"/>
  <c r="I678" i="2"/>
  <c r="J127" i="2" l="1"/>
  <c r="I127" i="2"/>
  <c r="J497" i="2" l="1"/>
  <c r="I497" i="2"/>
  <c r="J126" i="2" l="1"/>
  <c r="I126" i="2"/>
  <c r="J125" i="2" l="1"/>
  <c r="I125" i="2"/>
  <c r="J124" i="2" l="1"/>
  <c r="I124" i="2"/>
  <c r="J123" i="2" l="1"/>
  <c r="I123" i="2"/>
  <c r="J496" i="2" l="1"/>
  <c r="I496" i="2"/>
  <c r="J122" i="2" l="1"/>
  <c r="I122" i="2"/>
  <c r="J677" i="2" l="1"/>
  <c r="I677" i="2"/>
  <c r="J121" i="2" l="1"/>
  <c r="I121" i="2"/>
  <c r="J676" i="2"/>
  <c r="I676" i="2"/>
  <c r="J120" i="2" l="1"/>
  <c r="I120" i="2"/>
  <c r="J675" i="2" l="1"/>
  <c r="I675" i="2"/>
  <c r="J495" i="2"/>
  <c r="I495" i="2"/>
  <c r="J494" i="2" l="1"/>
  <c r="I494" i="2"/>
  <c r="J493" i="2"/>
  <c r="I493" i="2"/>
  <c r="J492" i="2"/>
  <c r="I492" i="2"/>
  <c r="J491" i="2"/>
  <c r="I491" i="2"/>
  <c r="J490" i="2"/>
  <c r="I490" i="2"/>
  <c r="J489" i="2" l="1"/>
  <c r="I489" i="2"/>
  <c r="J119" i="2"/>
  <c r="I119" i="2"/>
  <c r="J118" i="2" l="1"/>
  <c r="I118" i="2"/>
  <c r="J674" i="2" l="1"/>
  <c r="I674" i="2"/>
  <c r="J242" i="2" l="1"/>
  <c r="I242" i="2"/>
  <c r="J117" i="2" l="1"/>
  <c r="I117" i="2"/>
  <c r="J218" i="2" l="1"/>
  <c r="I218" i="2"/>
  <c r="J116" i="2" l="1"/>
  <c r="I116" i="2"/>
  <c r="J115" i="2" l="1"/>
  <c r="I115" i="2"/>
  <c r="J488" i="2" l="1"/>
  <c r="I488" i="2"/>
  <c r="J487" i="2"/>
  <c r="I487" i="2"/>
  <c r="E673" i="2" l="1"/>
  <c r="J673" i="2" s="1"/>
  <c r="E672" i="2"/>
  <c r="I672" i="2" s="1"/>
  <c r="J486" i="2"/>
  <c r="I486" i="2"/>
  <c r="J485" i="2"/>
  <c r="I485" i="2"/>
  <c r="J484" i="2"/>
  <c r="I484" i="2"/>
  <c r="J483" i="2"/>
  <c r="I483" i="2"/>
  <c r="J482" i="2"/>
  <c r="I482" i="2"/>
  <c r="J481" i="2"/>
  <c r="I481" i="2"/>
  <c r="J672" i="2" l="1"/>
  <c r="I673" i="2"/>
  <c r="J671" i="2" l="1"/>
  <c r="I671" i="2"/>
  <c r="J670" i="2"/>
  <c r="I670" i="2"/>
  <c r="J480" i="2" l="1"/>
  <c r="I480" i="2"/>
  <c r="J114" i="2"/>
  <c r="I114" i="2"/>
  <c r="J669" i="2" l="1"/>
  <c r="I669" i="2"/>
  <c r="J113" i="2" l="1"/>
  <c r="I113" i="2"/>
  <c r="J112" i="2" l="1"/>
  <c r="I112" i="2"/>
  <c r="J111" i="2"/>
  <c r="I111" i="2"/>
  <c r="J479" i="2" l="1"/>
  <c r="I479" i="2"/>
  <c r="J478" i="2" l="1"/>
  <c r="I478" i="2"/>
  <c r="J668" i="2"/>
  <c r="I668" i="2"/>
  <c r="J477" i="2"/>
  <c r="I477" i="2"/>
  <c r="J110" i="2" l="1"/>
  <c r="I110" i="2"/>
  <c r="J476" i="2"/>
  <c r="I476" i="2"/>
  <c r="J667" i="2" l="1"/>
  <c r="I667" i="2"/>
  <c r="J109" i="2"/>
  <c r="I109" i="2"/>
  <c r="J475" i="2" l="1"/>
  <c r="I475" i="2"/>
  <c r="J108" i="2" l="1"/>
  <c r="I108" i="2"/>
  <c r="J107" i="2"/>
  <c r="I107" i="2"/>
  <c r="J474" i="2" l="1"/>
  <c r="I474" i="2"/>
  <c r="J473" i="2"/>
  <c r="I473" i="2"/>
  <c r="J106" i="2" l="1"/>
  <c r="I106" i="2"/>
  <c r="J105" i="2" l="1"/>
  <c r="I105" i="2"/>
  <c r="J472" i="2"/>
  <c r="I472" i="2"/>
  <c r="J313" i="2" l="1"/>
  <c r="I313" i="2"/>
  <c r="J312" i="2"/>
  <c r="I312" i="2"/>
  <c r="J104" i="2"/>
  <c r="I104" i="2"/>
  <c r="J666" i="2" l="1"/>
  <c r="I666" i="2"/>
  <c r="J471" i="2" l="1"/>
  <c r="I471" i="2"/>
  <c r="J470" i="2" l="1"/>
  <c r="I470" i="2"/>
  <c r="J469" i="2"/>
  <c r="I469" i="2"/>
  <c r="J468" i="2" l="1"/>
  <c r="I468" i="2"/>
  <c r="J103" i="2"/>
  <c r="I103" i="2"/>
  <c r="J467" i="2" l="1"/>
  <c r="I467" i="2"/>
  <c r="J102" i="2"/>
  <c r="I102" i="2"/>
  <c r="J466" i="2" l="1"/>
  <c r="I466" i="2"/>
  <c r="J101" i="2" l="1"/>
  <c r="I101" i="2"/>
  <c r="J465" i="2"/>
  <c r="I465" i="2"/>
  <c r="J464" i="2" l="1"/>
  <c r="I464" i="2"/>
  <c r="J100" i="2" l="1"/>
  <c r="I100" i="2"/>
  <c r="J463" i="2"/>
  <c r="I463" i="2"/>
  <c r="J462" i="2" l="1"/>
  <c r="I462" i="2"/>
  <c r="J99" i="2" l="1"/>
  <c r="I99" i="2"/>
  <c r="J461" i="2"/>
  <c r="I461" i="2"/>
  <c r="J460" i="2"/>
  <c r="I460" i="2"/>
  <c r="J665" i="2"/>
  <c r="I665" i="2"/>
  <c r="J98" i="2"/>
  <c r="I98" i="2"/>
  <c r="J263" i="2"/>
  <c r="I263" i="2"/>
  <c r="J459" i="2"/>
  <c r="I459" i="2"/>
  <c r="J458" i="2" l="1"/>
  <c r="I458" i="2"/>
  <c r="J97" i="2"/>
  <c r="I97" i="2"/>
  <c r="J457" i="2" l="1"/>
  <c r="I457" i="2"/>
  <c r="J96" i="2" l="1"/>
  <c r="I96" i="2"/>
  <c r="J456" i="2"/>
  <c r="I456" i="2"/>
  <c r="J455" i="2"/>
  <c r="I455" i="2"/>
  <c r="J95" i="2" l="1"/>
  <c r="I95" i="2"/>
  <c r="J94" i="2" l="1"/>
  <c r="I94" i="2"/>
  <c r="J93" i="2" l="1"/>
  <c r="I93" i="2"/>
  <c r="J217" i="2"/>
  <c r="I217" i="2"/>
  <c r="J92" i="2" l="1"/>
  <c r="I92" i="2"/>
  <c r="J454" i="2" l="1"/>
  <c r="J453" i="2"/>
  <c r="J91" i="2" l="1"/>
  <c r="I91" i="2"/>
  <c r="J90" i="2" l="1"/>
  <c r="I90" i="2"/>
  <c r="I453" i="2" l="1"/>
  <c r="I454" i="2"/>
  <c r="J216" i="2"/>
  <c r="I216" i="2"/>
  <c r="J241" i="2"/>
  <c r="I241" i="2"/>
  <c r="J452" i="2"/>
  <c r="I452" i="2"/>
  <c r="J451" i="2"/>
  <c r="I451" i="2"/>
  <c r="J450" i="2" l="1"/>
  <c r="I450" i="2"/>
  <c r="J89" i="2"/>
  <c r="I89" i="2"/>
  <c r="J88" i="2" l="1"/>
  <c r="I88" i="2"/>
  <c r="J664" i="2"/>
  <c r="I664" i="2"/>
  <c r="J449" i="2" l="1"/>
  <c r="I449" i="2"/>
  <c r="J87" i="2" l="1"/>
  <c r="I87" i="2"/>
  <c r="J448" i="2"/>
  <c r="I448" i="2"/>
  <c r="J447" i="2"/>
  <c r="I447" i="2"/>
  <c r="J446" i="2"/>
  <c r="I446" i="2"/>
  <c r="J86" i="2"/>
  <c r="I86" i="2"/>
  <c r="J85" i="2" l="1"/>
  <c r="I85" i="2"/>
  <c r="J663" i="2"/>
  <c r="I663" i="2"/>
  <c r="J445" i="2"/>
  <c r="I445" i="2"/>
  <c r="J84" i="2"/>
  <c r="I84" i="2"/>
  <c r="J444" i="2"/>
  <c r="I444" i="2"/>
  <c r="J83" i="2"/>
  <c r="I83" i="2"/>
  <c r="J82" i="2"/>
  <c r="I82" i="2"/>
  <c r="J443" i="2" l="1"/>
  <c r="I443" i="2"/>
  <c r="J282" i="2"/>
  <c r="I282" i="2"/>
  <c r="J662" i="2"/>
  <c r="I662" i="2"/>
  <c r="J81" i="2"/>
  <c r="I81" i="2"/>
  <c r="J80" i="2" l="1"/>
  <c r="I80" i="2"/>
  <c r="J442" i="2"/>
  <c r="I442" i="2"/>
  <c r="J661" i="2"/>
  <c r="I661" i="2"/>
  <c r="J79" i="2" l="1"/>
  <c r="I79" i="2"/>
  <c r="J78" i="2"/>
  <c r="I78" i="2"/>
  <c r="J77" i="2" l="1"/>
  <c r="I77" i="2"/>
  <c r="J76" i="2" l="1"/>
  <c r="I76" i="2"/>
  <c r="J441" i="2" l="1"/>
  <c r="I441" i="2"/>
  <c r="J439" i="2"/>
  <c r="I439" i="2"/>
  <c r="J75" i="2"/>
  <c r="I75" i="2"/>
  <c r="J440" i="2"/>
  <c r="I440" i="2"/>
  <c r="J438" i="2" l="1"/>
  <c r="I438" i="2"/>
  <c r="J74" i="2"/>
  <c r="I74" i="2"/>
  <c r="J73" i="2" l="1"/>
  <c r="I73" i="2"/>
  <c r="J437" i="2" l="1"/>
  <c r="I437" i="2"/>
  <c r="J436" i="2"/>
  <c r="I436" i="2"/>
  <c r="J435" i="2"/>
  <c r="I435" i="2"/>
  <c r="J660" i="2"/>
  <c r="I660" i="2"/>
  <c r="J72" i="2" l="1"/>
  <c r="I72" i="2"/>
  <c r="J71" i="2"/>
  <c r="I71" i="2"/>
  <c r="J240" i="2" l="1"/>
  <c r="I240" i="2"/>
  <c r="J703" i="2" l="1"/>
  <c r="I703" i="2"/>
  <c r="J434" i="2" l="1"/>
  <c r="I434" i="2"/>
  <c r="J433" i="2"/>
  <c r="I433" i="2"/>
  <c r="J432" i="2"/>
  <c r="I432" i="2"/>
  <c r="J311" i="2"/>
  <c r="I311" i="2"/>
  <c r="I659" i="2"/>
  <c r="I658" i="2"/>
  <c r="H657" i="2"/>
  <c r="E657" i="2"/>
  <c r="J657" i="2" l="1"/>
  <c r="I657" i="2"/>
  <c r="J431" i="2" l="1"/>
  <c r="I431" i="2"/>
  <c r="J430" i="2"/>
  <c r="I430" i="2"/>
  <c r="J429" i="2"/>
  <c r="I429" i="2"/>
  <c r="J428" i="2"/>
  <c r="I428" i="2"/>
  <c r="J427" i="2" l="1"/>
  <c r="I427" i="2"/>
  <c r="J70" i="2" l="1"/>
  <c r="I70" i="2"/>
  <c r="J426" i="2" l="1"/>
  <c r="I426" i="2"/>
  <c r="J69" i="2" l="1"/>
  <c r="I69" i="2"/>
  <c r="J425" i="2"/>
  <c r="I425" i="2"/>
  <c r="J656" i="2"/>
  <c r="I656" i="2"/>
  <c r="J424" i="2" l="1"/>
  <c r="I424" i="2"/>
  <c r="J68" i="2"/>
  <c r="I68" i="2"/>
  <c r="J423" i="2" l="1"/>
  <c r="I423" i="2"/>
  <c r="J422" i="2"/>
  <c r="I422" i="2"/>
  <c r="J421" i="2"/>
  <c r="I421" i="2"/>
  <c r="J262" i="2"/>
  <c r="I262" i="2"/>
  <c r="J67" i="2"/>
  <c r="I67" i="2"/>
  <c r="J655" i="2"/>
  <c r="I655" i="2"/>
  <c r="J66" i="2" l="1"/>
  <c r="I66" i="2"/>
  <c r="J261" i="2" l="1"/>
  <c r="I261" i="2"/>
  <c r="J420" i="2" l="1"/>
  <c r="I420" i="2"/>
  <c r="J419" i="2"/>
  <c r="I419" i="2"/>
  <c r="J418" i="2"/>
  <c r="I418" i="2"/>
  <c r="J417" i="2"/>
  <c r="I417" i="2"/>
  <c r="J65" i="2" l="1"/>
  <c r="I65" i="2"/>
  <c r="J416" i="2"/>
  <c r="I416" i="2"/>
  <c r="J281" i="2" l="1"/>
  <c r="I281" i="2"/>
  <c r="J260" i="2"/>
  <c r="I260" i="2"/>
  <c r="J415" i="2"/>
  <c r="I415" i="2"/>
  <c r="I654" i="2" l="1"/>
  <c r="I653" i="2"/>
  <c r="H652" i="2"/>
  <c r="E652" i="2"/>
  <c r="J64" i="2"/>
  <c r="I64" i="2"/>
  <c r="J652" i="2" l="1"/>
  <c r="I652" i="2"/>
  <c r="J414" i="2" l="1"/>
  <c r="I414" i="2"/>
  <c r="J413" i="2"/>
  <c r="I413" i="2"/>
  <c r="J63" i="2" l="1"/>
  <c r="I63" i="2"/>
  <c r="J412" i="2"/>
  <c r="I412" i="2"/>
  <c r="J411" i="2"/>
  <c r="I411" i="2"/>
  <c r="J410" i="2"/>
  <c r="I410" i="2"/>
  <c r="J409" i="2"/>
  <c r="I409" i="2"/>
  <c r="J259" i="2"/>
  <c r="I259" i="2"/>
  <c r="J408" i="2"/>
  <c r="I408" i="2"/>
  <c r="J407" i="2" l="1"/>
  <c r="I407" i="2"/>
  <c r="J406" i="2"/>
  <c r="I406" i="2"/>
  <c r="J62" i="2"/>
  <c r="I62" i="2"/>
  <c r="J61" i="2"/>
  <c r="I61" i="2"/>
  <c r="J405" i="2"/>
  <c r="I405" i="2"/>
  <c r="J404" i="2"/>
  <c r="I404" i="2"/>
  <c r="J403" i="2"/>
  <c r="I403" i="2"/>
  <c r="J402" i="2"/>
  <c r="I402" i="2"/>
  <c r="J401" i="2"/>
  <c r="I401" i="2"/>
  <c r="I651" i="2" l="1"/>
  <c r="I650" i="2"/>
  <c r="H649" i="2"/>
  <c r="E649" i="2"/>
  <c r="J649" i="2" l="1"/>
  <c r="I649" i="2"/>
  <c r="J60" i="2"/>
  <c r="I60" i="2"/>
  <c r="J400" i="2"/>
  <c r="I400" i="2"/>
  <c r="J59" i="2"/>
  <c r="I59" i="2"/>
  <c r="J58" i="2" l="1"/>
  <c r="I58" i="2"/>
  <c r="J399" i="2" l="1"/>
  <c r="I399" i="2"/>
  <c r="J398" i="2"/>
  <c r="I398" i="2"/>
  <c r="I648" i="2" l="1"/>
  <c r="I647" i="2"/>
  <c r="H646" i="2"/>
  <c r="E646" i="2"/>
  <c r="J57" i="2"/>
  <c r="I57" i="2"/>
  <c r="J646" i="2" l="1"/>
  <c r="I646" i="2"/>
  <c r="J397" i="2"/>
  <c r="I397" i="2"/>
  <c r="J396" i="2" l="1"/>
  <c r="I396" i="2"/>
  <c r="J258" i="2"/>
  <c r="I258" i="2"/>
  <c r="J56" i="2"/>
  <c r="I56" i="2"/>
  <c r="J395" i="2"/>
  <c r="I395" i="2"/>
  <c r="J394" i="2"/>
  <c r="I394" i="2"/>
  <c r="J55" i="2" l="1"/>
  <c r="I55" i="2"/>
  <c r="I645" i="2" l="1"/>
  <c r="I644" i="2"/>
  <c r="H643" i="2"/>
  <c r="J643" i="2" s="1"/>
  <c r="I643" i="2" l="1"/>
  <c r="J393" i="2" l="1"/>
  <c r="I393" i="2"/>
  <c r="J392" i="2"/>
  <c r="I392" i="2"/>
  <c r="J54" i="2"/>
  <c r="I54" i="2"/>
  <c r="J53" i="2" l="1"/>
  <c r="I53" i="2"/>
  <c r="J215" i="2" l="1"/>
  <c r="I215" i="2"/>
  <c r="J52" i="2" l="1"/>
  <c r="I52" i="2"/>
  <c r="J51" i="2" l="1"/>
  <c r="I51" i="2"/>
  <c r="J391" i="2"/>
  <c r="I391" i="2"/>
  <c r="J390" i="2"/>
  <c r="I390" i="2"/>
  <c r="J389" i="2"/>
  <c r="I389" i="2"/>
  <c r="J50" i="2"/>
  <c r="I50" i="2"/>
  <c r="J388" i="2" l="1"/>
  <c r="I388" i="2"/>
  <c r="J387" i="2"/>
  <c r="I387" i="2"/>
  <c r="J49" i="2"/>
  <c r="I49" i="2"/>
  <c r="J48" i="2" l="1"/>
  <c r="I48" i="2"/>
  <c r="J47" i="2" l="1"/>
  <c r="I47" i="2"/>
  <c r="J386" i="2" l="1"/>
  <c r="I386" i="2"/>
  <c r="J385" i="2" l="1"/>
  <c r="I385" i="2"/>
  <c r="J384" i="2"/>
  <c r="I384" i="2"/>
  <c r="J383" i="2"/>
  <c r="I383" i="2"/>
  <c r="J46" i="2"/>
  <c r="I46" i="2"/>
  <c r="J310" i="2"/>
  <c r="I310" i="2"/>
  <c r="J45" i="2"/>
  <c r="I45" i="2"/>
  <c r="J257" i="2"/>
  <c r="I257" i="2"/>
  <c r="J44" i="2" l="1"/>
  <c r="I44" i="2"/>
  <c r="J43" i="2"/>
  <c r="I43" i="2"/>
  <c r="J382" i="2" l="1"/>
  <c r="I382" i="2"/>
  <c r="J42" i="2"/>
  <c r="I42" i="2"/>
  <c r="J41" i="2" l="1"/>
  <c r="I41" i="2"/>
  <c r="J40" i="2" l="1"/>
  <c r="I40" i="2"/>
  <c r="J256" i="2" l="1"/>
  <c r="I256" i="2"/>
  <c r="J381" i="2"/>
  <c r="I381" i="2"/>
  <c r="J380" i="2"/>
  <c r="I380" i="2"/>
  <c r="J642" i="2"/>
  <c r="I642" i="2"/>
  <c r="J39" i="2"/>
  <c r="I39" i="2"/>
  <c r="J38" i="2" l="1"/>
  <c r="I38" i="2"/>
  <c r="J214" i="2"/>
  <c r="I214" i="2"/>
  <c r="J37" i="2" l="1"/>
  <c r="I37" i="2"/>
  <c r="J36" i="2" l="1"/>
  <c r="I36" i="2"/>
  <c r="J379" i="2"/>
  <c r="I379" i="2"/>
  <c r="J378" i="2"/>
  <c r="I378" i="2"/>
  <c r="J377" i="2"/>
  <c r="I377" i="2"/>
  <c r="J376" i="2"/>
  <c r="I376" i="2"/>
  <c r="J375" i="2"/>
  <c r="I375" i="2"/>
  <c r="J374" i="2"/>
  <c r="I374" i="2"/>
  <c r="J35" i="2" l="1"/>
  <c r="I35" i="2"/>
  <c r="J373" i="2" l="1"/>
  <c r="I373" i="2"/>
  <c r="J372" i="2" l="1"/>
  <c r="I372" i="2"/>
  <c r="J34" i="2" l="1"/>
  <c r="I34" i="2"/>
  <c r="J371" i="2"/>
  <c r="I371" i="2"/>
  <c r="J641" i="2" l="1"/>
  <c r="I641" i="2"/>
  <c r="J33" i="2" l="1"/>
  <c r="I33" i="2"/>
  <c r="J32" i="2" l="1"/>
  <c r="I32" i="2"/>
  <c r="J31" i="2"/>
  <c r="I31" i="2"/>
  <c r="J280" i="2" l="1"/>
  <c r="I280" i="2"/>
  <c r="J370" i="2"/>
  <c r="I370" i="2"/>
  <c r="J640" i="2" l="1"/>
  <c r="I640" i="2"/>
  <c r="J639" i="2" l="1"/>
  <c r="I639" i="2"/>
  <c r="J369" i="2"/>
  <c r="I369" i="2"/>
  <c r="J239" i="2"/>
  <c r="I239" i="2"/>
  <c r="J638" i="2" l="1"/>
  <c r="I638" i="2"/>
  <c r="J30" i="2"/>
  <c r="I30" i="2"/>
  <c r="J368" i="2"/>
  <c r="I368" i="2"/>
  <c r="J367" i="2"/>
  <c r="I367" i="2"/>
  <c r="J637" i="2" l="1"/>
  <c r="I637" i="2"/>
  <c r="J636" i="2" l="1"/>
  <c r="I636" i="2"/>
  <c r="J635" i="2" l="1"/>
  <c r="I635" i="2"/>
  <c r="J279" i="2" l="1"/>
  <c r="I279" i="2"/>
  <c r="J29" i="2"/>
  <c r="I29" i="2"/>
  <c r="J366" i="2"/>
  <c r="I366" i="2"/>
  <c r="J278" i="2"/>
  <c r="I278" i="2"/>
  <c r="J365" i="2" l="1"/>
  <c r="I365" i="2"/>
  <c r="J364" i="2"/>
  <c r="I364" i="2"/>
  <c r="J309" i="2"/>
  <c r="I309" i="2"/>
  <c r="J28" i="2" l="1"/>
  <c r="I28" i="2"/>
  <c r="J363" i="2" l="1"/>
  <c r="I363" i="2"/>
  <c r="J213" i="2"/>
  <c r="I213" i="2"/>
  <c r="J27" i="2" l="1"/>
  <c r="I27" i="2"/>
  <c r="J26" i="2" l="1"/>
  <c r="I26" i="2"/>
  <c r="J25" i="2" l="1"/>
  <c r="I25" i="2"/>
  <c r="J308" i="2"/>
  <c r="I308" i="2"/>
  <c r="J362" i="2" l="1"/>
  <c r="I362" i="2"/>
  <c r="J24" i="2" l="1"/>
  <c r="I24" i="2"/>
  <c r="J23" i="2" l="1"/>
  <c r="I23" i="2"/>
  <c r="J361" i="2"/>
  <c r="I361" i="2"/>
  <c r="J238" i="2"/>
  <c r="I238" i="2"/>
  <c r="J277" i="2" l="1"/>
  <c r="I277" i="2"/>
  <c r="J360" i="2"/>
  <c r="I360" i="2"/>
  <c r="J359" i="2"/>
  <c r="I359" i="2"/>
  <c r="J22" i="2" l="1"/>
  <c r="I22" i="2"/>
  <c r="J21" i="2" l="1"/>
  <c r="I21" i="2"/>
  <c r="J212" i="2" l="1"/>
  <c r="I212" i="2"/>
  <c r="J20" i="2"/>
  <c r="I20" i="2"/>
  <c r="J358" i="2"/>
  <c r="I358" i="2"/>
  <c r="J357" i="2"/>
  <c r="I357" i="2"/>
  <c r="J356" i="2"/>
  <c r="I356" i="2"/>
  <c r="J211" i="2" l="1"/>
  <c r="I211" i="2"/>
  <c r="J355" i="2" l="1"/>
  <c r="I355" i="2"/>
  <c r="J19" i="2"/>
  <c r="I19" i="2"/>
  <c r="J18" i="2" l="1"/>
  <c r="I18" i="2"/>
  <c r="J354" i="2"/>
  <c r="I354" i="2"/>
  <c r="J276" i="2" l="1"/>
  <c r="I276" i="2"/>
  <c r="J353" i="2" l="1"/>
  <c r="I353" i="2"/>
  <c r="J634" i="2"/>
  <c r="I634" i="2"/>
  <c r="J17" i="2" l="1"/>
  <c r="I17" i="2"/>
  <c r="J352" i="2" l="1"/>
  <c r="I352" i="2"/>
  <c r="J351" i="2"/>
  <c r="I351" i="2"/>
  <c r="J350" i="2"/>
  <c r="I350" i="2"/>
  <c r="J349" i="2"/>
  <c r="I349" i="2"/>
  <c r="J633" i="2" l="1"/>
  <c r="I633" i="2"/>
  <c r="J348" i="2"/>
  <c r="I348" i="2"/>
  <c r="J347" i="2"/>
  <c r="I347" i="2"/>
  <c r="J346" i="2" l="1"/>
  <c r="I346" i="2"/>
  <c r="J16" i="2"/>
  <c r="I16" i="2"/>
  <c r="J632" i="2" l="1"/>
  <c r="I632" i="2"/>
  <c r="J15" i="2" l="1"/>
  <c r="I15" i="2"/>
  <c r="J345" i="2"/>
  <c r="I345" i="2"/>
  <c r="J307" i="2" l="1"/>
  <c r="I307" i="2"/>
  <c r="J702" i="2"/>
  <c r="I702" i="2"/>
  <c r="J344" i="2"/>
  <c r="I344" i="2"/>
  <c r="J343" i="2"/>
  <c r="I343" i="2"/>
  <c r="J14" i="2"/>
  <c r="I14" i="2"/>
  <c r="J342" i="2"/>
  <c r="I342" i="2"/>
  <c r="J341" i="2" l="1"/>
  <c r="I341" i="2"/>
  <c r="J237" i="2" l="1"/>
  <c r="I237" i="2"/>
  <c r="J13" i="2" l="1"/>
  <c r="I13" i="2"/>
  <c r="J693" i="2" l="1"/>
  <c r="J332" i="2" l="1"/>
  <c r="J319" i="2" l="1"/>
  <c r="J715" i="2" l="1"/>
  <c r="J707" i="2"/>
  <c r="J685" i="2"/>
  <c r="J613" i="2"/>
  <c r="J286" i="2"/>
  <c r="J267" i="2"/>
  <c r="J202" i="2"/>
  <c r="J247" i="2"/>
  <c r="J229" i="2"/>
  <c r="J298" i="2" l="1"/>
  <c r="J323" i="2" l="1"/>
  <c r="J721" i="2" s="1"/>
  <c r="J722" i="2" l="1"/>
  <c r="J724" i="2" s="1"/>
</calcChain>
</file>

<file path=xl/sharedStrings.xml><?xml version="1.0" encoding="utf-8"?>
<sst xmlns="http://schemas.openxmlformats.org/spreadsheetml/2006/main" count="1770" uniqueCount="1167">
  <si>
    <t xml:space="preserve"> </t>
  </si>
  <si>
    <t>Einstand</t>
  </si>
  <si>
    <t xml:space="preserve">         Titel</t>
  </si>
  <si>
    <t>Glattstell.</t>
  </si>
  <si>
    <t>Gewinn</t>
  </si>
  <si>
    <t>Datum</t>
  </si>
  <si>
    <t xml:space="preserve">  Kurs</t>
  </si>
  <si>
    <t>Kurs</t>
  </si>
  <si>
    <t>Gebühren</t>
  </si>
  <si>
    <t xml:space="preserve">   in %</t>
  </si>
  <si>
    <t>ohne</t>
  </si>
  <si>
    <t>Laufende Positionen</t>
  </si>
  <si>
    <t>akt.</t>
  </si>
  <si>
    <t>in %</t>
  </si>
  <si>
    <t>DAX</t>
  </si>
  <si>
    <t>Initialer</t>
  </si>
  <si>
    <t>Stopkurs</t>
  </si>
  <si>
    <t>in RE*</t>
  </si>
  <si>
    <t>Indizes außer DAX</t>
  </si>
  <si>
    <t>Zinsen</t>
  </si>
  <si>
    <t>Währungen</t>
  </si>
  <si>
    <t>Energie</t>
  </si>
  <si>
    <t>Aktien</t>
  </si>
  <si>
    <t xml:space="preserve">Kurs </t>
  </si>
  <si>
    <t>Hebelprodukt/Optionsschein</t>
  </si>
  <si>
    <t>* 1 Risiko-Einheit (RE) = 1 % vom Depot als je Trade riskierte Summe (z.B. 1 % von 15.000 € = 150 €)</t>
  </si>
  <si>
    <t>gesamt:</t>
  </si>
  <si>
    <t>Gew./Verl.</t>
  </si>
  <si>
    <t>unrealsierte</t>
  </si>
  <si>
    <t xml:space="preserve">Gesamt-Rendite </t>
  </si>
  <si>
    <t>ohne Gebühren</t>
  </si>
  <si>
    <t>Metalle + sonst. Rohstoffe</t>
  </si>
  <si>
    <t>wenn je Trade 1 % des Depots (1 RE) riskiert wurden (in %):</t>
  </si>
  <si>
    <t>Rendite  gesamt:</t>
  </si>
  <si>
    <t>Hebelprodukt/Optionsschein/Zertifikat o.ä.</t>
  </si>
  <si>
    <t>Hinweis: Tabelle wird NICHT zwingend ständig aktualisiert!</t>
  </si>
  <si>
    <t>gesamte unrealisierte G/V (in RE)</t>
  </si>
  <si>
    <t>WKN</t>
  </si>
  <si>
    <t xml:space="preserve">VV7KN3  </t>
  </si>
  <si>
    <t>MD7JKF</t>
  </si>
  <si>
    <t>VV867S</t>
  </si>
  <si>
    <t>MD9KPW</t>
  </si>
  <si>
    <t xml:space="preserve">MD60ZX </t>
  </si>
  <si>
    <r>
      <t xml:space="preserve">DAX Mini-Fut.Long (Vont.) o.e. - 13.018/13.120 </t>
    </r>
    <r>
      <rPr>
        <b/>
        <sz val="10"/>
        <rFont val="Arial"/>
        <family val="2"/>
      </rPr>
      <t xml:space="preserve"> (3/4 Pos.)</t>
    </r>
  </si>
  <si>
    <t>DAX-Call-OS (HSBC)  01/23, 13.900</t>
  </si>
  <si>
    <t>HG3051</t>
  </si>
  <si>
    <t>22.+ 29.12.22</t>
  </si>
  <si>
    <t>HAACK-DAILY-Gesamtperformance 2023</t>
  </si>
  <si>
    <t>Positionstrading-Engagements 2023</t>
  </si>
  <si>
    <t>Gesamter Gewinn 2023 in %, wenn je Trade 1 % des Depots (1 RE) riskiert wurden</t>
  </si>
  <si>
    <t>Kumulierter Gewinn 2023 in Risiko-Einheiten (RE)</t>
  </si>
  <si>
    <t>Strategische Sektion-Engagements 2023</t>
  </si>
  <si>
    <t>Kummulierter Gewinn 2023 in %, wenn je Trade 1 % des Depots (1 RE) riskiert wurden</t>
  </si>
  <si>
    <t>Spezial-Ecke- Engagements 2023</t>
  </si>
  <si>
    <t>DAX Longterm-Trading 2023</t>
  </si>
  <si>
    <t>Ergebnis 2023:</t>
  </si>
  <si>
    <t>SAP-Turbo-Long (Morgan St.) o.e. - 89,92</t>
  </si>
  <si>
    <t>MD9XF9</t>
  </si>
  <si>
    <t>Euro Bund Turbo-Long (Vont.) o.e.- 129,82</t>
  </si>
  <si>
    <t>VV3Q93</t>
  </si>
  <si>
    <t>22.12.+ 03.01.</t>
  </si>
  <si>
    <r>
      <t xml:space="preserve">Gold Call-OS (Morgan St.) 03/23 - 1,725 </t>
    </r>
    <r>
      <rPr>
        <b/>
        <sz val="10"/>
        <rFont val="Arial"/>
        <family val="2"/>
      </rPr>
      <t xml:space="preserve"> </t>
    </r>
  </si>
  <si>
    <t>T-Bond Turbo-Long (Morgan St.) o.e.- 116,92</t>
  </si>
  <si>
    <t>MA7YNQ</t>
  </si>
  <si>
    <t>22.,28.+29.12</t>
  </si>
  <si>
    <t>Silber Turbo-Long (Morgan St.) o.e. - 20,91</t>
  </si>
  <si>
    <t>MB153F</t>
  </si>
  <si>
    <t>VP4AUP</t>
  </si>
  <si>
    <t>Nasdaq 100 Turbo-Long (Vont.) o.e.  - 10.101</t>
  </si>
  <si>
    <t>DAX-Turbo-Call (Vont.) 04/23 - 13.775</t>
  </si>
  <si>
    <t>VU0FUF</t>
  </si>
  <si>
    <t>Tesla Turbo-Long (HSBC) o.e.  - 99,85</t>
  </si>
  <si>
    <t>HG7E83</t>
  </si>
  <si>
    <t>MA4ERG</t>
  </si>
  <si>
    <t>S&amp;P 500 Turbo-Long (Morgan St.) o.e. - 3.519  (3/4 Pos.)</t>
  </si>
  <si>
    <t>DAX-Put-OS (HSBC)  01/23, 14.300</t>
  </si>
  <si>
    <t>HG0CDK</t>
  </si>
  <si>
    <t>Thysenkrupp Reverser (Unicredit) 06/23, 7,40</t>
  </si>
  <si>
    <t>HB84P9</t>
  </si>
  <si>
    <t>Natural Gas Mini-Future-Long (Morgan St.) o.e. - 2,90/3,18</t>
  </si>
  <si>
    <t>15.+27.12.+4.1.</t>
  </si>
  <si>
    <t>MB12H1</t>
  </si>
  <si>
    <t>Hess Corp. Mini-Future-Short (Morg. St.) o.e. - 168,09/149,61</t>
  </si>
  <si>
    <t>Exxon Mobil Turbo-Short (Morgan St.) o.e.-123,58</t>
  </si>
  <si>
    <t>05.01.233</t>
  </si>
  <si>
    <t xml:space="preserve">Nasdaq 100 Put-OS (Unicredit)  02/23, 10.300 </t>
  </si>
  <si>
    <t>HC0YNH</t>
  </si>
  <si>
    <t>DAX Turbo-Short (HSBC) o.e., 14.716</t>
  </si>
  <si>
    <t>HG13XN</t>
  </si>
  <si>
    <t>MB1YW9</t>
  </si>
  <si>
    <t>Gold Turbo-Long (Morgan St.) o.e. - 1.746</t>
  </si>
  <si>
    <t>USD/CAD Turbo-Long (Morgan St.) o.e. - 1,3235</t>
  </si>
  <si>
    <t>MD9JS3</t>
  </si>
  <si>
    <t xml:space="preserve">VU0W1V </t>
  </si>
  <si>
    <t>Euro Bund Turbo-Call (Vont.) 03/23- 131,00</t>
  </si>
  <si>
    <t>S&amp;P 500 Turbo-Put (Vont.) 06/23, 4.100</t>
  </si>
  <si>
    <t>VU0T2T</t>
  </si>
  <si>
    <t>DAX Reverser (Vont.) 02/23, 15.200</t>
  </si>
  <si>
    <t>VV8VQN</t>
  </si>
  <si>
    <t>HG0VZX</t>
  </si>
  <si>
    <r>
      <t>DAX Turbo-Short (HSBC) o.e., 15.215</t>
    </r>
    <r>
      <rPr>
        <b/>
        <sz val="10"/>
        <rFont val="Arial"/>
        <family val="2"/>
      </rPr>
      <t xml:space="preserve"> </t>
    </r>
  </si>
  <si>
    <t>AUD/USD Turbo-Short (Vont.)  o.e.- 0,7254</t>
  </si>
  <si>
    <t>VV1E1P</t>
  </si>
  <si>
    <r>
      <t xml:space="preserve">Gold Call-OS (Vont.) 02/23 - 1.850 </t>
    </r>
    <r>
      <rPr>
        <b/>
        <sz val="10"/>
        <rFont val="Arial"/>
        <family val="2"/>
      </rPr>
      <t xml:space="preserve"> </t>
    </r>
  </si>
  <si>
    <t>VV9K42</t>
  </si>
  <si>
    <t>VU1W6M</t>
  </si>
  <si>
    <t>T-Bond Turbo-Long (Morgan St.) o.e.- 117,04</t>
  </si>
  <si>
    <t>Delta Airlines-Turbo-Long (HSBC) o.e. - 29,52</t>
  </si>
  <si>
    <t>HG6BQD</t>
  </si>
  <si>
    <t>VU11NE</t>
  </si>
  <si>
    <t>MD3VAX</t>
  </si>
  <si>
    <t>GBP/USD Mini-Future-Short (Morg. St.) o.e. - 1,2799/1,2699</t>
  </si>
  <si>
    <t>HC26UJ</t>
  </si>
  <si>
    <t>DAX-Put-OS (Unicredit)  24.01.23, 15.200</t>
  </si>
  <si>
    <t>VU0QLS</t>
  </si>
  <si>
    <t>HG03WR</t>
  </si>
  <si>
    <r>
      <t>DAX Turbo-Short (HSBC) o.e., 15.437</t>
    </r>
    <r>
      <rPr>
        <b/>
        <sz val="10"/>
        <rFont val="Arial"/>
        <family val="2"/>
      </rPr>
      <t xml:space="preserve"> </t>
    </r>
  </si>
  <si>
    <t>VU0QHY</t>
  </si>
  <si>
    <t>S&amp;P 500 Turbo-Put (Vont.) 06/23, 4.200</t>
  </si>
  <si>
    <t>Nasdaq 100 Turbo-Put (Vont.) 06/23, 12.900</t>
  </si>
  <si>
    <t>HC24LH</t>
  </si>
  <si>
    <t>DAX-Put-OS (Unicredit)  02/23, 15.200</t>
  </si>
  <si>
    <t>Bayer-Turbo-Call (Vont.) 06/23 - 50,00</t>
  </si>
  <si>
    <t>12.+ 18.01.</t>
  </si>
  <si>
    <t>Gold Turbo-Long (Morgan St.) o.e. - 1.751</t>
  </si>
  <si>
    <t>DAX-Mini-Future-Long (Vont.) o.e. - 14.638/17.770</t>
  </si>
  <si>
    <t>VU12D0</t>
  </si>
  <si>
    <t>JPMorgan Mini-Future-Long (Vont.) o.e. - 121,05/127,02</t>
  </si>
  <si>
    <t>MD9Q6N</t>
  </si>
  <si>
    <t>HC312D</t>
  </si>
  <si>
    <t>DAX Turbo-Long (Unicredit) o.e., 14.577</t>
  </si>
  <si>
    <t>MB1Y50</t>
  </si>
  <si>
    <t>WTI Crude Oil Turbo-Long (Unictredit) o.e. - 69,02</t>
  </si>
  <si>
    <t>HC27PA</t>
  </si>
  <si>
    <t>T-Bond Turbo-Long (Morgan St.) o.e.- 122,37</t>
  </si>
  <si>
    <t>MB1RSH</t>
  </si>
  <si>
    <t>Euro Bund Turbo-Call (Vont.) 03/23 - 133,00</t>
  </si>
  <si>
    <t>VU1CD9</t>
  </si>
  <si>
    <t>S&amp;P 500-Mini-Future-Long (Morgan St.) o.e. - 3.688/3.734</t>
  </si>
  <si>
    <t>Silber-Mini-Future-Long (Morgan St.) o.e. - 21,42/22,50</t>
  </si>
  <si>
    <t>MB1CKK</t>
  </si>
  <si>
    <r>
      <t>DAX Turbo-Short (HSBC) o.e., 15.434</t>
    </r>
    <r>
      <rPr>
        <b/>
        <sz val="10"/>
        <rFont val="Arial"/>
        <family val="2"/>
      </rPr>
      <t xml:space="preserve"> </t>
    </r>
  </si>
  <si>
    <t>SAP-Mini-Future-Short (Vont.) o.e. - 115,83/113,04</t>
  </si>
  <si>
    <t>VX6F42</t>
  </si>
  <si>
    <t>Nasdaq 100 Turbo-Short (HSBC) o.e.  - 12.819</t>
  </si>
  <si>
    <t>HG575S</t>
  </si>
  <si>
    <t>DAX-Put-OS (HSBC)  02/23, 14.000</t>
  </si>
  <si>
    <r>
      <t xml:space="preserve">DAX Mini-Future-Long (Morgan)o.e.-13.860/14.000 </t>
    </r>
    <r>
      <rPr>
        <b/>
        <sz val="10"/>
        <rFont val="Arial"/>
        <family val="2"/>
      </rPr>
      <t>(1/2 Pos.)</t>
    </r>
  </si>
  <si>
    <t>DAX-Mini-Future-Long (Vont.) o.e. - 14.783/14.920</t>
  </si>
  <si>
    <t>VU2FYU</t>
  </si>
  <si>
    <t>VU1TP5</t>
  </si>
  <si>
    <t>DAX Turbo-Long (Vont.) o.e.  - 14.353</t>
  </si>
  <si>
    <t>MB2Q0N</t>
  </si>
  <si>
    <t>BASF Turbo-Long (Morgan St.) o.e. - 49,01</t>
  </si>
  <si>
    <t>VU2K5E</t>
  </si>
  <si>
    <t>HB9LP2</t>
  </si>
  <si>
    <t>DAX-Turbo-Call (Morgan St.) 02/23 - 14.800</t>
  </si>
  <si>
    <t>MB2BMG</t>
  </si>
  <si>
    <t xml:space="preserve">Gold Put-OS (Unicredit) 03/23 - 1.900  </t>
  </si>
  <si>
    <r>
      <t>DAX Turbo-Long (HSBC) o.e., 14.802</t>
    </r>
    <r>
      <rPr>
        <b/>
        <sz val="10"/>
        <rFont val="Arial"/>
        <family val="2"/>
      </rPr>
      <t xml:space="preserve"> </t>
    </r>
  </si>
  <si>
    <t>HG7NCJ</t>
  </si>
  <si>
    <t xml:space="preserve">Nasdaq 100 Put-OS (HSBC)  03/23, 11.400 </t>
  </si>
  <si>
    <t>TT8RP3</t>
  </si>
  <si>
    <t>TT8HHZ</t>
  </si>
  <si>
    <t>DAX Turbo-Short (HSBC) o.e.  - 15.891</t>
  </si>
  <si>
    <t>HG0QDP</t>
  </si>
  <si>
    <t>DAX Turbo-Short (HSBC) o.e., 15.518</t>
  </si>
  <si>
    <t xml:space="preserve">Gold Put-OS (Vont.) 05/23 - 1.920  </t>
  </si>
  <si>
    <t>VU1680</t>
  </si>
  <si>
    <r>
      <t xml:space="preserve">Apple Turbo-Short (Vont.) o.e. - 156,52 </t>
    </r>
    <r>
      <rPr>
        <b/>
        <sz val="10"/>
        <rFont val="Arial"/>
        <family val="2"/>
      </rPr>
      <t xml:space="preserve"> (1/3 Pos.)</t>
    </r>
  </si>
  <si>
    <t>VV8YTE</t>
  </si>
  <si>
    <r>
      <t xml:space="preserve">Alphabet Turbo-Short (HSBC) o.e. - 108,67 </t>
    </r>
    <r>
      <rPr>
        <b/>
        <sz val="10"/>
        <rFont val="Arial"/>
        <family val="2"/>
      </rPr>
      <t xml:space="preserve"> (1/3 Pos.)</t>
    </r>
  </si>
  <si>
    <t>HG5G1V</t>
  </si>
  <si>
    <t>HG6L2E</t>
  </si>
  <si>
    <r>
      <t xml:space="preserve">Amazon Turbo-Short (HSBC) o.e. - 111,65 </t>
    </r>
    <r>
      <rPr>
        <b/>
        <sz val="10"/>
        <rFont val="Arial"/>
        <family val="2"/>
      </rPr>
      <t xml:space="preserve"> (1/3 Pos.)</t>
    </r>
  </si>
  <si>
    <t>HC2HMH</t>
  </si>
  <si>
    <r>
      <t xml:space="preserve">Tesla Turbo-Short (Unicredit) o.e. - 183,57 </t>
    </r>
    <r>
      <rPr>
        <b/>
        <sz val="10"/>
        <rFont val="Arial"/>
        <family val="2"/>
      </rPr>
      <t xml:space="preserve"> (2/3 Pos.)</t>
    </r>
  </si>
  <si>
    <t>Infineon Mini-Future-Short (Vont.) o.e. - 37,22/36,29</t>
  </si>
  <si>
    <t>VX6A8X</t>
  </si>
  <si>
    <t>HC37NW</t>
  </si>
  <si>
    <t>VX77LG</t>
  </si>
  <si>
    <t xml:space="preserve">DAX Put-OS (Unicredit)  04/23, 14.600 </t>
  </si>
  <si>
    <t>Coinbase Mini-Future-Short (Vont.) o.e. - 73,64/70,69</t>
  </si>
  <si>
    <t>VV95TT</t>
  </si>
  <si>
    <t xml:space="preserve">Gold Put-OS (Vont.) 06/23 - 1.960 </t>
  </si>
  <si>
    <t>01. + 02.02.</t>
  </si>
  <si>
    <t>02.0.23</t>
  </si>
  <si>
    <t>AUD/USD Mini-Future-Short (Morg.St.) o.e.- 0,7454/0,7385</t>
  </si>
  <si>
    <t>MD3JCS</t>
  </si>
  <si>
    <t>Euro Bund Turbo-Put (Vont.) 03/23 - 141,75</t>
  </si>
  <si>
    <t>VU0WW1</t>
  </si>
  <si>
    <t>DAX-Turbo-Put (Vont.) 09/23 - 15.800</t>
  </si>
  <si>
    <t>VU1PN5</t>
  </si>
  <si>
    <t>HG4ZCK</t>
  </si>
  <si>
    <t>T-Note Turbo-Short (HSBC.) o.e.- 119,40</t>
  </si>
  <si>
    <t>HC37LU</t>
  </si>
  <si>
    <t>DAX-Put-OS (Unicredit)  02/23, 15.400</t>
  </si>
  <si>
    <t>Gold-Turbo-Put (Vont.) 06/23 - 1.982</t>
  </si>
  <si>
    <t>VU1K7J</t>
  </si>
  <si>
    <t>VV2XL6</t>
  </si>
  <si>
    <t>USD/JPY Turbo-Long (Vont.) o.e. - 125,54</t>
  </si>
  <si>
    <t>S&amp;P 500-Mini-Future-Short (Morgan St.) o.e. - 4.476/4.420</t>
  </si>
  <si>
    <t>MD46MM</t>
  </si>
  <si>
    <t>DAX Turbo-Short (Unicredit) o.e., 15.768</t>
  </si>
  <si>
    <t>HB2B6U</t>
  </si>
  <si>
    <r>
      <t>DAX Turbo-Long (HSBC) o.e., 14.882</t>
    </r>
    <r>
      <rPr>
        <b/>
        <sz val="10"/>
        <rFont val="Arial"/>
        <family val="2"/>
      </rPr>
      <t xml:space="preserve"> </t>
    </r>
  </si>
  <si>
    <t>HG7NCN</t>
  </si>
  <si>
    <t>MD3MPA</t>
  </si>
  <si>
    <t>VU20MQ</t>
  </si>
  <si>
    <t xml:space="preserve">Nasdaq 100 Put-OS (Vont.)  24.02., 12.300 </t>
  </si>
  <si>
    <t xml:space="preserve">AUD/USD Mini-Fut.-Short (Morg.St.)o.e.-0,7357/0,7292 </t>
  </si>
  <si>
    <t>07.+ 08.02.</t>
  </si>
  <si>
    <t>VU1S6J</t>
  </si>
  <si>
    <t>DAX-Turbo-Put (Vont.) 05/23 - 15.700</t>
  </si>
  <si>
    <t>HG51Y2</t>
  </si>
  <si>
    <t>T-Note Turbo-Short (HSBC) o.e.- 118,77</t>
  </si>
  <si>
    <t>Silber Turbo-Put (Vont.) 06/23, 26,10</t>
  </si>
  <si>
    <t>VU1BGG</t>
  </si>
  <si>
    <t>Bayer-Turbo-Call (Vont.) 06/23 - 51,00</t>
  </si>
  <si>
    <t>VU1W7V</t>
  </si>
  <si>
    <t>HG861G</t>
  </si>
  <si>
    <t>DAX Turbo-Put (Vont.) 09/23  - 16.000</t>
  </si>
  <si>
    <t>VU1YV9</t>
  </si>
  <si>
    <t>VU2P02</t>
  </si>
  <si>
    <r>
      <t>DAX Turbo-Long (Vont.) o.e., 15.006</t>
    </r>
    <r>
      <rPr>
        <b/>
        <sz val="10"/>
        <rFont val="Arial"/>
        <family val="2"/>
      </rPr>
      <t xml:space="preserve"> </t>
    </r>
  </si>
  <si>
    <t>Nasdaq 100 Turbo-Put (HSBC) 06/23  - 13.500</t>
  </si>
  <si>
    <t>MB391K</t>
  </si>
  <si>
    <t>DAX Turbo-Long (Morgan St-) o.e., 15.100</t>
  </si>
  <si>
    <t>EUR/USD Turbo-Long (HSBC.) o.e. - 1,0301</t>
  </si>
  <si>
    <t>HG6V49</t>
  </si>
  <si>
    <t>S&amp;P 500 Turbo-Long (HSBC) o.e.  - 3.995</t>
  </si>
  <si>
    <t>HG7XMN</t>
  </si>
  <si>
    <t>DAX Mini-Future-Long (Morgan St.) o.e.  - 14.711/14.886</t>
  </si>
  <si>
    <t>MB29P6</t>
  </si>
  <si>
    <t>VU2FZ2</t>
  </si>
  <si>
    <t>DAX-Mini-Future-Long (Vont.) o.e. - 14.828/14.960</t>
  </si>
  <si>
    <t>MB39EN</t>
  </si>
  <si>
    <t>Nasdaq 100 Turbo-Long (Morgan St.) o.e.  - 12.035</t>
  </si>
  <si>
    <t>HC3T0W</t>
  </si>
  <si>
    <t>DAX-Mini-Future-Long (Unicredit) o.e. - 15.113/15.240</t>
  </si>
  <si>
    <t>HC31QY</t>
  </si>
  <si>
    <t>Adidas-Turbo-Long (Vont.) o.e. - 131,74</t>
  </si>
  <si>
    <t>HC3SDP</t>
  </si>
  <si>
    <t>DAX-Mini-Future-Long (Unicredit) o.e. - 15.017/15.140</t>
  </si>
  <si>
    <t xml:space="preserve">Nasdaq 100 Call-OS (Vont. )  03.03.23, 12.700 </t>
  </si>
  <si>
    <t>VU2WGX</t>
  </si>
  <si>
    <t>USD/JPY Turbo-Call (Vont.) 04/23 - 128,00</t>
  </si>
  <si>
    <t>VU2WRQ</t>
  </si>
  <si>
    <t>HG81SP</t>
  </si>
  <si>
    <t>DAX Turbo-Long (HSBC) o.e., 15.148</t>
  </si>
  <si>
    <t>S&amp;P 500 Turbo-Put (Vont.) 06/23  - 4.270</t>
  </si>
  <si>
    <t>VU0QH6</t>
  </si>
  <si>
    <t>VV1E0J</t>
  </si>
  <si>
    <t>HC37MA</t>
  </si>
  <si>
    <t>DAX-Put-OS (Unicredit)  28.02., 15.400</t>
  </si>
  <si>
    <t>AUD/USD Mini-Future-Short (Vont.) o.e. - 0,7300/0,7268</t>
  </si>
  <si>
    <t>VU2UVQ</t>
  </si>
  <si>
    <t>Coinbase Mini-Future-Short (Vont.) o.e. - 93,54/89,75</t>
  </si>
  <si>
    <t>VV98VP</t>
  </si>
  <si>
    <t>Gold Mini-Future-Long (Vont.) o.e. - 1.734/1.757</t>
  </si>
  <si>
    <t>DAX-Put-OS (Unicredit) 03/15.500</t>
  </si>
  <si>
    <t>HB4PFL</t>
  </si>
  <si>
    <t>TT7PU0</t>
  </si>
  <si>
    <t>DAX Turbo-Short (HSBC) o.e., 15.913</t>
  </si>
  <si>
    <t>VU3AKB</t>
  </si>
  <si>
    <t>Zalando-Mini-Future-Short (Vont.) o.e. - 46,12/44,29</t>
  </si>
  <si>
    <t>DAX Turbo-Short (Morgan St-) o.e., 15.668</t>
  </si>
  <si>
    <t>MD2YUF</t>
  </si>
  <si>
    <t>MA5487</t>
  </si>
  <si>
    <t>DAX Turbo-Short (Morgan St-) o.e., 16.044</t>
  </si>
  <si>
    <t>DAX-Turbo-Put (Vont.) 09/23 - 16.075</t>
  </si>
  <si>
    <t>VU1Z5Y</t>
  </si>
  <si>
    <t>WTI Crude Oil Mini-Fut.-Long (Vont.) o.e. - 66,98/68,29</t>
  </si>
  <si>
    <t>VX5PK6</t>
  </si>
  <si>
    <t>HG800R</t>
  </si>
  <si>
    <t xml:space="preserve">DAX Turbo-Long (HSBC) o.e.- 15.108 </t>
  </si>
  <si>
    <t>HG7UWJ</t>
  </si>
  <si>
    <t>DAX Turbo-Long (HSBC) o.e., 15.002</t>
  </si>
  <si>
    <t>22.+ 23.02.</t>
  </si>
  <si>
    <t>VU2E5E</t>
  </si>
  <si>
    <t>EUR/JPY Mini-Future-Long (Vont.) o.e. - 137,80/139,04</t>
  </si>
  <si>
    <t>VU2VSG</t>
  </si>
  <si>
    <t>DAX-Mini-Future-Long (Vont.) o.e. - 14.945/15.060</t>
  </si>
  <si>
    <t>VU1WW3</t>
  </si>
  <si>
    <t>S&amp;P 500-Mini-Future-Long (Vont.) o.e. - 3.859/3.907</t>
  </si>
  <si>
    <t>MD20C3</t>
  </si>
  <si>
    <t>T-Bond Turbo-Long (Morgan St.) o.e.- 117,76</t>
  </si>
  <si>
    <t>HC3T0R</t>
  </si>
  <si>
    <t>MB1L9A</t>
  </si>
  <si>
    <t>DAX-Call-OS (Unicredit) 03/15.200</t>
  </si>
  <si>
    <t>HB4PCZ</t>
  </si>
  <si>
    <t>Kupfer Turbo-Long (Morgan St.) o.e. - 3,444</t>
  </si>
  <si>
    <t>MB1JCW</t>
  </si>
  <si>
    <t>MB3THX</t>
  </si>
  <si>
    <t>DAX Turbo-Short (Morgan St-) o.e., 15.567</t>
  </si>
  <si>
    <t>VU3EMS</t>
  </si>
  <si>
    <t>S&amp;P 500 Turbo-Put (Vont.) 06/23, 4.160</t>
  </si>
  <si>
    <t>Bayer-Turbo-Call (Vont.) 06/23 - 48,00</t>
  </si>
  <si>
    <t>VU1N4U</t>
  </si>
  <si>
    <t>S&amp;P 500-Straddle</t>
  </si>
  <si>
    <t>VU3U5J</t>
  </si>
  <si>
    <t>VU3K9D</t>
  </si>
  <si>
    <t>-</t>
  </si>
  <si>
    <t>HG7ZGH</t>
  </si>
  <si>
    <t>DAX Turbo-Long (HSBC) o.e., 15.084</t>
  </si>
  <si>
    <t>VV8M4C</t>
  </si>
  <si>
    <t>S&amp;P 500 Turbo-Long (Vont.) o.e.  - 3.763</t>
  </si>
  <si>
    <t>DAX Mini-Future-Long (Vont.) o.e.  - 14.480/14.630</t>
  </si>
  <si>
    <t>VU1X21</t>
  </si>
  <si>
    <t>AUD/USD Turbo-Long (Vont.) o.e. - 0,6440</t>
  </si>
  <si>
    <t>VV9A0Z</t>
  </si>
  <si>
    <t>DAX-Mini-Future-Long (Vont.) o.e. - 14.958/15.110</t>
  </si>
  <si>
    <t>HG6V3P</t>
  </si>
  <si>
    <t>EUR/USD Turbo-Long (HSBC) o.e.- 1,0099</t>
  </si>
  <si>
    <t>Infineon Turbo-Long (Morgan St.) o.e. - 28,96</t>
  </si>
  <si>
    <t>MB2PSL</t>
  </si>
  <si>
    <t>DAX-Call-OS (HSBC) 03/15.200</t>
  </si>
  <si>
    <t>TT9JMA</t>
  </si>
  <si>
    <t>HB2X2H</t>
  </si>
  <si>
    <t>HB28HX</t>
  </si>
  <si>
    <t xml:space="preserve">S&amp;P 500-Call-OS (Unicredit.) 14.03.23 - 3.950        </t>
  </si>
  <si>
    <t xml:space="preserve">S&amp;P 500-Put-OS (Unicredit.) 14.03.23 - 3.950        </t>
  </si>
  <si>
    <t xml:space="preserve">S&amp;P 500-Call-OS (Vont.) 24.03.23 - 3.975        </t>
  </si>
  <si>
    <t xml:space="preserve">S&amp;P 500-Put-OS (Vont.) 24.03.23 - 3.975        </t>
  </si>
  <si>
    <t>HC367V</t>
  </si>
  <si>
    <t>DAX Turbo-Long (Unicredit) o.e. - 14.899</t>
  </si>
  <si>
    <t>VV52GY</t>
  </si>
  <si>
    <t xml:space="preserve">EUR/JPY Mini-Fut.-Long (Vont.)o.e.-136,51/137,18 </t>
  </si>
  <si>
    <t>T-Notes Turbo-Long (HSBC) o.e.- 107,48</t>
  </si>
  <si>
    <t>HG564J</t>
  </si>
  <si>
    <t>BASF Mini-Future-Long (Morgan St.) o.e.  - 41,90/44,00</t>
  </si>
  <si>
    <t>MDAX Turbo-Long (Morgan St.) o.e. - 27.205</t>
  </si>
  <si>
    <t>MB2XPN</t>
  </si>
  <si>
    <t>HG8MM7</t>
  </si>
  <si>
    <t>DAX Turbo-Long (HSBC) o.e., 15.285</t>
  </si>
  <si>
    <t>MB446N</t>
  </si>
  <si>
    <t>VP2ZET</t>
  </si>
  <si>
    <t>Silber Turbo-Long (Vont.) o.e. - 16,20</t>
  </si>
  <si>
    <r>
      <t>DAX Turbo-Long (Vont-) o.e., 15.196</t>
    </r>
    <r>
      <rPr>
        <b/>
        <sz val="10"/>
        <rFont val="Arial"/>
        <family val="2"/>
      </rPr>
      <t xml:space="preserve"> </t>
    </r>
  </si>
  <si>
    <t>VU38KV</t>
  </si>
  <si>
    <t>VP1B8P</t>
  </si>
  <si>
    <t>AUD/USD Turbo-Long (Vont.) o.e. - 0,5928</t>
  </si>
  <si>
    <t>HG7VN1</t>
  </si>
  <si>
    <t>Infineon Turbo-Long (HSBC) o.e. - 30,98</t>
  </si>
  <si>
    <t>DAX Turbo-Long (Morgan St.) o.e. - 14.985</t>
  </si>
  <si>
    <t>MB2C7E</t>
  </si>
  <si>
    <t>VX5PLG</t>
  </si>
  <si>
    <t>WTI Crude Oil Mini-Fut.-Long (Vont.) o.e. - 67,35/68,65</t>
  </si>
  <si>
    <t>MD4039</t>
  </si>
  <si>
    <t>HC4BVG</t>
  </si>
  <si>
    <t>HC4BW1</t>
  </si>
  <si>
    <t>DAX Turbo-Long (HSBC) o.e., 15.291</t>
  </si>
  <si>
    <t>VU1X3E</t>
  </si>
  <si>
    <t>DAX Turbo-Long (HSBC) o.e., 15.102</t>
  </si>
  <si>
    <t>HG6V4M</t>
  </si>
  <si>
    <t>Gold Mini-Future-Long (HSBC.) o.e. - 1.749</t>
  </si>
  <si>
    <t xml:space="preserve">S&amp;P 500-Call-OS (Unicredit.) 16.05.23 - 4.000      </t>
  </si>
  <si>
    <t xml:space="preserve">S&amp;P 500-Put-OS (Unicredit.) 16.05.23 - 4.000        </t>
  </si>
  <si>
    <t xml:space="preserve">S&amp;P 500-Call-OS (Unicredit.) 16.05.23 - 3.900      </t>
  </si>
  <si>
    <t xml:space="preserve">S&amp;P 500-Put-OS (Unicredit.) 16.05.23 - 3.900        </t>
  </si>
  <si>
    <t xml:space="preserve"> HC4BVE </t>
  </si>
  <si>
    <t xml:space="preserve"> HC4BVZ </t>
  </si>
  <si>
    <t>EUR/USD Call-OS Vont.) 06/23 - 1,0500</t>
  </si>
  <si>
    <t>VV1ZWW</t>
  </si>
  <si>
    <t>VU1QJQ</t>
  </si>
  <si>
    <t>VU37T5</t>
  </si>
  <si>
    <t>Infineon Mini-Fut.-Long (Vont.) o.e. - 31,80/32,55</t>
  </si>
  <si>
    <t>DAX Turbo-Long (Vont.) o.e. - 14.912</t>
  </si>
  <si>
    <t>VU14JH</t>
  </si>
  <si>
    <t>VU1K7D</t>
  </si>
  <si>
    <t>13.03.213</t>
  </si>
  <si>
    <t xml:space="preserve">MD402X </t>
  </si>
  <si>
    <t>DAX-Call-OS (Vont.) 03/23 - 15.450</t>
  </si>
  <si>
    <t>DAX-Call-OS (Vontt.) 03/23 - 15.650</t>
  </si>
  <si>
    <t>DAX-Call-OS (Morgan St.) 03/23 -15.600</t>
  </si>
  <si>
    <r>
      <t>DAX Turbo-Long (Morgan St.) o.e., 15.373</t>
    </r>
    <r>
      <rPr>
        <b/>
        <sz val="10"/>
        <rFont val="Arial"/>
        <family val="2"/>
      </rPr>
      <t xml:space="preserve"> </t>
    </r>
  </si>
  <si>
    <t>VV8MT7</t>
  </si>
  <si>
    <t>AUD/USD Turbo-Long (Vont.) o.e. - 0,6357</t>
  </si>
  <si>
    <t>EUR/JPY Turbo-Long (Vont.) o.e. - 137,69</t>
  </si>
  <si>
    <t xml:space="preserve">VV0TSN </t>
  </si>
  <si>
    <t>Palladium Mini-Future-Short (Vont.) o.e. - 1.681/1.647</t>
  </si>
  <si>
    <t>VU3FUT</t>
  </si>
  <si>
    <t>Nasdaq 100 Mini-Fut.-Long (Vont.) o.e. - 10.692/10.880</t>
  </si>
  <si>
    <t>VU1UJY</t>
  </si>
  <si>
    <t>DAX-Call-OS (Morgan St.) 03/23 - 15.300</t>
  </si>
  <si>
    <t>EUR/USD Call-OS (Vont.) 06/23 - 1,0500</t>
  </si>
  <si>
    <r>
      <t xml:space="preserve">Gold Call-OS (Vont.) 06/23 - 1.850 </t>
    </r>
    <r>
      <rPr>
        <b/>
        <sz val="10"/>
        <rFont val="Arial"/>
        <family val="2"/>
      </rPr>
      <t>(1/2 Pos.)</t>
    </r>
  </si>
  <si>
    <t>VU331V</t>
  </si>
  <si>
    <t>DAX Turbo-Long (HSBC.) o.e. - 14.728</t>
  </si>
  <si>
    <t>HG7LP3</t>
  </si>
  <si>
    <t xml:space="preserve">S&amp;P 500-Call-OS (Unicredit.) 13.06.23 - 3.850      </t>
  </si>
  <si>
    <t xml:space="preserve">S&amp;P 500-Put-OS (Unicredit.) 13.06.23 - 3.850        </t>
  </si>
  <si>
    <t xml:space="preserve"> HB06F2  </t>
  </si>
  <si>
    <t xml:space="preserve"> HB05JC  </t>
  </si>
  <si>
    <t>HB90LM</t>
  </si>
  <si>
    <t>HG7HZY</t>
  </si>
  <si>
    <t>Eurostoxx 50 Turbo-Long (HSBC) o.e. - 3.907</t>
  </si>
  <si>
    <t>WTI Crude Oil Turbo-Long (Unicredit) o.e. - 59,74</t>
  </si>
  <si>
    <t>HC2FU0</t>
  </si>
  <si>
    <r>
      <t>EUR/JPY Turbo-Long (Unicredit) o.e. - 136,22</t>
    </r>
    <r>
      <rPr>
        <b/>
        <sz val="10"/>
        <rFont val="Arial"/>
        <family val="2"/>
      </rPr>
      <t xml:space="preserve"> </t>
    </r>
  </si>
  <si>
    <t>VU2QKA</t>
  </si>
  <si>
    <t>Infineon Mini-Fut.-Long (Vont.) o.e. - 30,75/31,45</t>
  </si>
  <si>
    <r>
      <t>DAX Mini-Future-Long (Vont-) o.e., 14.501/15.620</t>
    </r>
    <r>
      <rPr>
        <b/>
        <sz val="10"/>
        <rFont val="Arial"/>
        <family val="2"/>
      </rPr>
      <t xml:space="preserve"> </t>
    </r>
  </si>
  <si>
    <t>VU1X23</t>
  </si>
  <si>
    <t>Nasdaq 100 Turbo-Long (HSBC) o.e. - 11.001</t>
  </si>
  <si>
    <t>HG7LQR</t>
  </si>
  <si>
    <t>VU1PKJ</t>
  </si>
  <si>
    <t>Bitcoin Mini-Future-Short (Vont.) o.e.- 39.201/33.420</t>
  </si>
  <si>
    <t>VV2KAZ</t>
  </si>
  <si>
    <t xml:space="preserve">HB90LH </t>
  </si>
  <si>
    <r>
      <t>EUR/JPY Turbo-Long (Unicredit) o.e. - 135,22</t>
    </r>
    <r>
      <rPr>
        <b/>
        <sz val="10"/>
        <rFont val="Arial"/>
        <family val="2"/>
      </rPr>
      <t xml:space="preserve"> </t>
    </r>
  </si>
  <si>
    <t>VU22VT</t>
  </si>
  <si>
    <t xml:space="preserve">Coinbase Mini-Fut.-Short (Vont.) o.e. - 99,20/95,17 </t>
  </si>
  <si>
    <t>HC31R1</t>
  </si>
  <si>
    <t>Adidas-Turbo-Long (Unicredit) o.e. - 134,56</t>
  </si>
  <si>
    <t>VU1PL6</t>
  </si>
  <si>
    <t>Gold Turbo-Put (Vont.) 06/23  - 2.080</t>
  </si>
  <si>
    <t xml:space="preserve">VU2P3V </t>
  </si>
  <si>
    <t>DAX Turbo-Long (Unicredit.) o.e. - 14.452</t>
  </si>
  <si>
    <t>HC2XNW</t>
  </si>
  <si>
    <t>VU47QH</t>
  </si>
  <si>
    <t>Estoxx Banks Mini-Fut.-Long (Vont.) o.e. - 86,21/88,55</t>
  </si>
  <si>
    <t>Commerzbank  Mini-Fut.-Long (HSBC) o.e. - 7,27/7,63</t>
  </si>
  <si>
    <t>HG6UGB</t>
  </si>
  <si>
    <t xml:space="preserve">VU2E5F  </t>
  </si>
  <si>
    <t>DAX Turbo-Long (HSBC) o.e., 14.964</t>
  </si>
  <si>
    <t>HG8WQF</t>
  </si>
  <si>
    <t>VX45JL</t>
  </si>
  <si>
    <t>2yrs T-Notes Turbo-Short (Morgan St.) o.e.- 109,17</t>
  </si>
  <si>
    <t>MB1LFZ</t>
  </si>
  <si>
    <t>EUR/USD Mini-Fut.-Long (Vont.) o.e.- 1,0317/1,0342</t>
  </si>
  <si>
    <t>VV9H51</t>
  </si>
  <si>
    <t>MB4NCK</t>
  </si>
  <si>
    <t>HC59T1</t>
  </si>
  <si>
    <t>DAX-Mini-Future-Long (Unicredit) o.e. - 15.083/15.190</t>
  </si>
  <si>
    <t>MB4NAJ</t>
  </si>
  <si>
    <t>GBP/USD Mini-Fut.-Long (Vont.) o.e.- 1,1780/1,1878</t>
  </si>
  <si>
    <t>VU4JTE</t>
  </si>
  <si>
    <t xml:space="preserve">DAX-Mini-Future-Long (Morgan St.) o.e. - 14.611/14.780 </t>
  </si>
  <si>
    <t>28.+ 29.03</t>
  </si>
  <si>
    <t>VU118U</t>
  </si>
  <si>
    <t>VU4X5J</t>
  </si>
  <si>
    <t>S&amp;P 500 Mini-Future-Long (Vont.) o.e.- 3.826/3.873</t>
  </si>
  <si>
    <t>Bayer Mini-Future-Long (Vont.) o.e.- 53,21/54,58</t>
  </si>
  <si>
    <t>WTI Crude Oil Mini-Future-Long (Vont) o.e. - 62,92/64,13</t>
  </si>
  <si>
    <t>Vonovia  Mini-Future-Long (Vont.) o.e.- 13,52/13,91</t>
  </si>
  <si>
    <t>VU4YEV</t>
  </si>
  <si>
    <t>Eurostoxx 50 Turbo-Long (Vont.) o.e. - 3.804 (Rest.Pos.)</t>
  </si>
  <si>
    <t>Eurostoxx 50 Turbo-Long (Vont.) o.e. - 3.804 (Teilverkauf)</t>
  </si>
  <si>
    <t>DAX Turbo-Long  (Unicredit) o.e. 13.987</t>
  </si>
  <si>
    <t>30.03+03.04.</t>
  </si>
  <si>
    <t>DAX-Turbo-Put (Vont.) 09/23 - 16.000</t>
  </si>
  <si>
    <t>VU3FUR</t>
  </si>
  <si>
    <t>Palladium Mini-Future-Short (Vont.) o.e. - 1.661/1.627</t>
  </si>
  <si>
    <t>Euro Bund Mini-Fut.-Long (Vont.) o.e. - 132,81/133,47</t>
  </si>
  <si>
    <t>VU4L6Y</t>
  </si>
  <si>
    <t>MDAX Mini-Future-Short (Morgan St.) o.e. - 29.831/29.241</t>
  </si>
  <si>
    <t>MB48A1</t>
  </si>
  <si>
    <t xml:space="preserve">HC2VKV  </t>
  </si>
  <si>
    <t>HR7QPH</t>
  </si>
  <si>
    <t>DAX Turbo-Short (Unicredit) o.e., 16.005</t>
  </si>
  <si>
    <t>USD/JPY Turbo-Put (Morgan St.) 06/23 - 138,00</t>
  </si>
  <si>
    <t>MB1TRQ</t>
  </si>
  <si>
    <t>S&amp;P 500 Turbo-Put (Morgan St.) 06/23 - 4.220</t>
  </si>
  <si>
    <t xml:space="preserve">MB3T5E </t>
  </si>
  <si>
    <t>DAX Turbo-Long (Unicredit) o.e., 14.796</t>
  </si>
  <si>
    <t>T-Bond Mini-Fut.-Long (Morgan St.) o.e.- 125,92/127,60</t>
  </si>
  <si>
    <t>MB4BQY</t>
  </si>
  <si>
    <t>MB49H8</t>
  </si>
  <si>
    <t>MDAX Mini-Future-Short (Morgan St.) o.e. - 29.576/28.992</t>
  </si>
  <si>
    <t>Coinbase Mini-Fut.-Short (Vont.) o.e. - 99,22/95,27</t>
  </si>
  <si>
    <t>DAX-Put-OS (Vont.)  04/23., 15.800</t>
  </si>
  <si>
    <t>VU3EXD</t>
  </si>
  <si>
    <t>VU1Z7E</t>
  </si>
  <si>
    <t>DAX-Turbo-Put (Vont.) 09/23 - 16.100</t>
  </si>
  <si>
    <t>DAX-Put-OS (Vont.)  04/23., 15.850</t>
  </si>
  <si>
    <t>VU3EXC</t>
  </si>
  <si>
    <t>S&amp;P 500 Turbo-Put (Vont.) 09/23 - 4.300</t>
  </si>
  <si>
    <t>VU5M9N</t>
  </si>
  <si>
    <t>VU4E4R</t>
  </si>
  <si>
    <t>Zalando-Mini-Future-Short (Vont.) o.e. - 42,45/40,76</t>
  </si>
  <si>
    <t>TeamViewer-Turbo-Short (HSBC) o.e. - 23,90</t>
  </si>
  <si>
    <t>TT8ZGX</t>
  </si>
  <si>
    <t>Thysenkrupp Reverser (Unicredit) 09/23, 8,80</t>
  </si>
  <si>
    <t>HC3YK6</t>
  </si>
  <si>
    <t>EUR/USD Turbo-Put (Vont.) 09/23 - 1,1400</t>
  </si>
  <si>
    <t>VU5L5M</t>
  </si>
  <si>
    <r>
      <t>DAX Turbo-Long (Morgan St.) o.e., 14.807</t>
    </r>
    <r>
      <rPr>
        <b/>
        <sz val="10"/>
        <rFont val="Arial"/>
        <family val="2"/>
      </rPr>
      <t xml:space="preserve"> </t>
    </r>
  </si>
  <si>
    <t>DAX-Turbo-Put (HSBC) 06/23 - 16.150</t>
  </si>
  <si>
    <t>HG9D6K</t>
  </si>
  <si>
    <t>DAX-Turbo-Put (Unicredit) 06/23 - 16.175</t>
  </si>
  <si>
    <t>HC4A87</t>
  </si>
  <si>
    <t>Kupfer Mini-Future-Short (Vont.) o.e. - 4,623/4.491</t>
  </si>
  <si>
    <t>VV1HNE</t>
  </si>
  <si>
    <t>VU3EXE</t>
  </si>
  <si>
    <t>DAX-Put-OS (Vont.)  04/23., 15.900</t>
  </si>
  <si>
    <t>DAX-Put-OS (Vont.)  05/23., 15.800</t>
  </si>
  <si>
    <t>VU3GD6</t>
  </si>
  <si>
    <t>VV16ZP</t>
  </si>
  <si>
    <t>Bitcoin Mini-Future-Short (Vont.) o.e.- 38.046/32.430</t>
  </si>
  <si>
    <t>DAX-Put-OS (Vont.)  05/23., 15.850</t>
  </si>
  <si>
    <t>VU4BS9</t>
  </si>
  <si>
    <t>DAX Turbo-Put (Vont.) 09/23 - 16.600</t>
  </si>
  <si>
    <t>VU2CLK</t>
  </si>
  <si>
    <t>VU2CPV</t>
  </si>
  <si>
    <t>Palladium Mini-Future-Short (Vont.) o.e. - 1.802/1.765</t>
  </si>
  <si>
    <t>AUD/USD Turbo-Short (Morgan St) o.e. - 0,7028</t>
  </si>
  <si>
    <t>MB3WZJ</t>
  </si>
  <si>
    <t>VU41LC</t>
  </si>
  <si>
    <t>Gold Turbo-Long (Vont.) o.e. - 1.929</t>
  </si>
  <si>
    <t>HG8PXX</t>
  </si>
  <si>
    <t>MB4BQZ</t>
  </si>
  <si>
    <t>DAX-Put-OS (HSBC)  05/23 - 15.800, Teilverkauf 50 %</t>
  </si>
  <si>
    <t>DAX-Put-OS (HSBC)  05/23 - 15.800, Restbestand (50 %)</t>
  </si>
  <si>
    <t>DAX Mini-Future-Short (Morgan St-) o.e., 16.218/16.016</t>
  </si>
  <si>
    <t>MA7MAD</t>
  </si>
  <si>
    <t>MD8CKY</t>
  </si>
  <si>
    <t>Kupfer Turbo-Short (Morgan St.) o.e. - 4,403</t>
  </si>
  <si>
    <t xml:space="preserve">Amazon Put-OS (Vont.)  05/23, 110 </t>
  </si>
  <si>
    <t>VU230J</t>
  </si>
  <si>
    <t>HR65MZ</t>
  </si>
  <si>
    <t>DAX-Put-OS (Vont.)  28.04.23. - 15.800</t>
  </si>
  <si>
    <t>VU3EXW</t>
  </si>
  <si>
    <t>VU513C</t>
  </si>
  <si>
    <r>
      <t>DAX Turbo-Call (Vont.) 05/23., 15.500</t>
    </r>
    <r>
      <rPr>
        <b/>
        <sz val="10"/>
        <rFont val="Arial"/>
        <family val="2"/>
      </rPr>
      <t xml:space="preserve"> </t>
    </r>
  </si>
  <si>
    <t>HG8ZCD</t>
  </si>
  <si>
    <t>DAX Turbo-Long (HSBC) o.e. - 15.324</t>
  </si>
  <si>
    <t>T-Notes Mini-Fut.-Long (Morgan St.) o.e.- 111,91/112,98</t>
  </si>
  <si>
    <t>HC16CU</t>
  </si>
  <si>
    <t>DAX Turbo-Long (Unicredit o.e. - 15.499</t>
  </si>
  <si>
    <t>DAX-Call-OS (Vont.) 05/23 - 15.800</t>
  </si>
  <si>
    <t>VV9L9G</t>
  </si>
  <si>
    <t>VU51GY</t>
  </si>
  <si>
    <t>S&amp;P 500-Turbo-Long (HSBC) o.e. - 4.051</t>
  </si>
  <si>
    <t>HG8ZDR</t>
  </si>
  <si>
    <t>Euro Bund Short-Mini Fut. (Vont.) o.e.- 136,61</t>
  </si>
  <si>
    <t>VU53GQ</t>
  </si>
  <si>
    <t>HG2MMS</t>
  </si>
  <si>
    <t>S&amp;P 500 Turbo-Short (HSBC) o.e. - 4.305 (Teilverkauf)</t>
  </si>
  <si>
    <t>DAX Mini-Future-Short (Unicredit) o.e., 16.101/16.000</t>
  </si>
  <si>
    <r>
      <t>DAX Mini-Future-Long (Vont-) o.e., 15.432/15.660</t>
    </r>
    <r>
      <rPr>
        <b/>
        <sz val="10"/>
        <rFont val="Arial"/>
        <family val="2"/>
      </rPr>
      <t xml:space="preserve"> </t>
    </r>
  </si>
  <si>
    <t>VU53MT</t>
  </si>
  <si>
    <t>Palladium Mini-Future-Short (Morgan St.) o.e. - 1.784/1.650</t>
  </si>
  <si>
    <t>MB3L2W</t>
  </si>
  <si>
    <t>VU57BT</t>
  </si>
  <si>
    <t xml:space="preserve">Coinbase Mini-Fut.-Short (Vont.) o.e. - 75,16/72,15 </t>
  </si>
  <si>
    <t>DAX Turbo-Long (Unicredit) o.e. - 15.593</t>
  </si>
  <si>
    <t>HC60R2</t>
  </si>
  <si>
    <t>VU60WL</t>
  </si>
  <si>
    <t>MB1SZP</t>
  </si>
  <si>
    <t>HG8PY3</t>
  </si>
  <si>
    <t>S&amp;P 500-Mini-Future-Long (Vont.) o.e. - 3.899/3.948</t>
  </si>
  <si>
    <t>VU5GEH</t>
  </si>
  <si>
    <r>
      <t>S&amp;P 500-Mini-Future-Long (Vont.) o.e.-3.945/3.994</t>
    </r>
    <r>
      <rPr>
        <b/>
        <sz val="10"/>
        <rFont val="Arial"/>
        <family val="2"/>
      </rPr>
      <t xml:space="preserve"> (1/2 Pos.)</t>
    </r>
  </si>
  <si>
    <t xml:space="preserve">T-Bond Turbo-Long (Morgan St.) o.e.- 123,10 </t>
  </si>
  <si>
    <t>VU5L5N</t>
  </si>
  <si>
    <t>EUR/USD Turbo-Put (Vont.) 09/23 - 1,1450</t>
  </si>
  <si>
    <t>VU5ZCE</t>
  </si>
  <si>
    <t>Gold Turbo-Put (Vont.) 09/23 - 2.172</t>
  </si>
  <si>
    <t>VU14FD</t>
  </si>
  <si>
    <t>S&amp;P 500 Turbo-Put (Morgan St.) 09/23 - 4.280</t>
  </si>
  <si>
    <t>MB654A</t>
  </si>
  <si>
    <t>VU14FC</t>
  </si>
  <si>
    <t>DAX Turbo-Put (Vont.) 09/23  - 16.200</t>
  </si>
  <si>
    <t>AUD/USD Turbo-Short (Morgan St.) o.e. - 0,7008</t>
  </si>
  <si>
    <t>MB3DFY</t>
  </si>
  <si>
    <t>MA5ZP7</t>
  </si>
  <si>
    <r>
      <t>DAX Turbo-Short (Morgan St.) o.e., 16.202</t>
    </r>
    <r>
      <rPr>
        <b/>
        <sz val="10"/>
        <rFont val="Arial"/>
        <family val="2"/>
      </rPr>
      <t xml:space="preserve"> </t>
    </r>
  </si>
  <si>
    <t>DAX-Put-OS (Vont.) 05/23 - 15.900</t>
  </si>
  <si>
    <t>VU3EWP</t>
  </si>
  <si>
    <t>Kupfer Mini-Future-Short (Morgan St.) o.e. - 4,206/4,000</t>
  </si>
  <si>
    <t>MB5ZJ7</t>
  </si>
  <si>
    <t>VV2KA2</t>
  </si>
  <si>
    <t>Bitcoin Mini-Future-Short (Vont.) o.e.- 37.015/31.530</t>
  </si>
  <si>
    <t>VU5NTR</t>
  </si>
  <si>
    <t>DAX-Put-OS (Vont.) 26.05. - 16.000</t>
  </si>
  <si>
    <t>MDAX Mini-Future-Short (Morgan St.) o.e. - 29.035/28.480</t>
  </si>
  <si>
    <t>MB49ZH</t>
  </si>
  <si>
    <t>VU5TWQ</t>
  </si>
  <si>
    <t>DAX Mini-Future-Long (Vont.) o.e., 15.496/15.720</t>
  </si>
  <si>
    <t>VU7B9F</t>
  </si>
  <si>
    <t>DAX Mini-Future-Long (Vont.) o.e., 15.632/15.860</t>
  </si>
  <si>
    <t>HC6SAL</t>
  </si>
  <si>
    <t>DAX Mini-Future-Long (Unicredit) o.e.  - 15.602/15.750</t>
  </si>
  <si>
    <t>HG8Y5Y</t>
  </si>
  <si>
    <t>Silber Turbo-Long (HSBC) o.e. - 22,38</t>
  </si>
  <si>
    <t>HC696S</t>
  </si>
  <si>
    <t>MB66MX</t>
  </si>
  <si>
    <t>Amazon-Inline-OS (Unicredit) 08/23 -  90/130</t>
  </si>
  <si>
    <t>HC5B2M</t>
  </si>
  <si>
    <t>22. + 23.05.</t>
  </si>
  <si>
    <r>
      <t>EUR/USD Turbo-Put (Morgan St.) 09/23 - 1,1200</t>
    </r>
    <r>
      <rPr>
        <b/>
        <sz val="10"/>
        <rFont val="Arial"/>
        <family val="2"/>
      </rPr>
      <t xml:space="preserve"> </t>
    </r>
  </si>
  <si>
    <t>TT96XN</t>
  </si>
  <si>
    <t>DAX Turbo-Short (HSBC) o.e., 16.447</t>
  </si>
  <si>
    <t>Dow Jones Turbo-Put (Morgan St.) 06/23 - 34.500</t>
  </si>
  <si>
    <t>MB68FK</t>
  </si>
  <si>
    <t>Palladium Mini-Future-Short (Vont.) o.e. - 1.663/1.628</t>
  </si>
  <si>
    <t>VU66N5</t>
  </si>
  <si>
    <t>HG8S9N</t>
  </si>
  <si>
    <t>Gold Turbo-Long (HSBC) o.e. - 1.877</t>
  </si>
  <si>
    <t>HG9DLB</t>
  </si>
  <si>
    <t>DAX Turbo-Long (HSBC)  o.e. - 15.688</t>
  </si>
  <si>
    <t>MD5V31</t>
  </si>
  <si>
    <t>GBP/USD Turbo-Short (Morgan St.) o.e. - 1,3012</t>
  </si>
  <si>
    <t>WTI Crude Oil Turbo-Short (Unicredit) o.e. - 79,99</t>
  </si>
  <si>
    <t xml:space="preserve">MB4WE3 </t>
  </si>
  <si>
    <t>VU31BE</t>
  </si>
  <si>
    <t>Infineon Turbo-Long (Vont.) o.e. - 30,91</t>
  </si>
  <si>
    <t>MB533B</t>
  </si>
  <si>
    <t>DAX Mini-Future-Long (Morgan St.) o.e. - 15.214/15.399</t>
  </si>
  <si>
    <t>HB4P1P</t>
  </si>
  <si>
    <t>DAX-Call-OS (Unicredit) 06/23 - 15.700</t>
  </si>
  <si>
    <t>VU5G48</t>
  </si>
  <si>
    <t>S&amp;P 500 Mini-Future-Long (Vont.) o.e.- 3.994/4.045</t>
  </si>
  <si>
    <t>Mercedes-Benz Turbo-Long (Unicredit) o.e. - 62,98</t>
  </si>
  <si>
    <t xml:space="preserve">HC3LZ8 </t>
  </si>
  <si>
    <t>DAX-Call-OS (HSBC) 06/23 - 15.900</t>
  </si>
  <si>
    <t>TT9JP1</t>
  </si>
  <si>
    <t>VU58UB</t>
  </si>
  <si>
    <t>Bitcoin Mini-Future-Short (Vont.) o.e.- 36.229/30.810</t>
  </si>
  <si>
    <t>VV01P1</t>
  </si>
  <si>
    <t>VU6FNG</t>
  </si>
  <si>
    <t>Coinbase Mini-Fut.-Short (Vont.) o.e. - 70,55/67,63</t>
  </si>
  <si>
    <t>DAX Turbo-Long (Morgan St.) o.e., 15.088</t>
  </si>
  <si>
    <t>MB6PRE</t>
  </si>
  <si>
    <t>DAX Turbo-Long (Morgan St.) o.e., 15.830</t>
  </si>
  <si>
    <t xml:space="preserve">T-Bond Turbo-Long (Morgan St.) o.e.- 120,25 </t>
  </si>
  <si>
    <t>S&amp;P 500 Call-OS (Vont.) 06/23 - 4.160</t>
  </si>
  <si>
    <t>DAX Turbo-Put (Vont.) 12/23  - 16.600</t>
  </si>
  <si>
    <t>VU5TWU</t>
  </si>
  <si>
    <t>DAX Turbo-Put (Vont.) 08/23  - 16.350</t>
  </si>
  <si>
    <t>Kupfer Mini-Future-Short (Vont.) o.e. - 3,959/3,848</t>
  </si>
  <si>
    <t>VU66S1</t>
  </si>
  <si>
    <t>GBP/USD Mini-Future-Short (Morg. St.) o.e. - 1,2813/1,2694</t>
  </si>
  <si>
    <t>MD3JZJ</t>
  </si>
  <si>
    <t>VU7J3H</t>
  </si>
  <si>
    <t>Palladium Mini-Future-Short (Vont.) o.e. - 1.560/1.528</t>
  </si>
  <si>
    <t>USD/JPY Turbo-Call (Vont.) 06/23 - 131,00</t>
  </si>
  <si>
    <t>VU6R0Q</t>
  </si>
  <si>
    <t>USD/JPY Turbo-Call (Vont.) 07/23 - 133,20</t>
  </si>
  <si>
    <t>VU3EWX</t>
  </si>
  <si>
    <t>DAX-Put-OS (Vont.) 06/23 - 15.900</t>
  </si>
  <si>
    <t>MD08AN</t>
  </si>
  <si>
    <t>Eurostoxx 50 Mini-Future-Short (Morg. St.) o.e.- 4.472/4.416</t>
  </si>
  <si>
    <t>S&amp;P 500 Turbo-Put (Morgan St.) 08/23 - 4.360</t>
  </si>
  <si>
    <t xml:space="preserve">MB5FDY </t>
  </si>
  <si>
    <t>DAX Reverser (Unicredit.) 09/23, 16.800</t>
  </si>
  <si>
    <t>HC5WSZ</t>
  </si>
  <si>
    <t>DAX-Put-OS (Vont.) 06/23 - 15.850</t>
  </si>
  <si>
    <t>VU5NRS</t>
  </si>
  <si>
    <t>WTI Crude Oil Turbo-Put (Vont.) 08/23 - 80,00</t>
  </si>
  <si>
    <t>VU6CVM</t>
  </si>
  <si>
    <t>VU691U</t>
  </si>
  <si>
    <t>Palladium Mini-Future-Short (Vont.) o.e. - 1.602/1.570</t>
  </si>
  <si>
    <t>DAX Turbo-Long (Morgan St.) o.e., 15.592</t>
  </si>
  <si>
    <t>MB530B</t>
  </si>
  <si>
    <t>DAX-Call-OS (HSBC) 05/23 - 15.900</t>
  </si>
  <si>
    <t>HB4P4H</t>
  </si>
  <si>
    <t>DAX-Put-OS (Unicredit)  06/23, 15.900</t>
  </si>
  <si>
    <t>MB2R0G</t>
  </si>
  <si>
    <t>Kupfer Mini-Future-Short (Morgan St.) o.e. - 4,468/4,250</t>
  </si>
  <si>
    <t>HB3BMQ</t>
  </si>
  <si>
    <t>TecDAX Turbo-Short (Unicredit) o.e. - 3.411</t>
  </si>
  <si>
    <t>DAX Turbo-Short (Vont.) o.e., 16.213</t>
  </si>
  <si>
    <t>VU7ME6</t>
  </si>
  <si>
    <t>Gold Turbo-Long (HSBC) o.e. - 1.861</t>
  </si>
  <si>
    <t>HG8RML</t>
  </si>
  <si>
    <t>USD/CAD Mini-Future-Long (Morgan St.) o.e. - 1,2868/1,2977</t>
  </si>
  <si>
    <t>MB2CYK</t>
  </si>
  <si>
    <t>DAX Turbo-Put (Vont.) 09/23  - 16.300</t>
  </si>
  <si>
    <t xml:space="preserve">VU7K16 </t>
  </si>
  <si>
    <t>S&amp;P 500 Turbo-Put (Morgan St.) 10/23 - 4.600</t>
  </si>
  <si>
    <t>MB72UR</t>
  </si>
  <si>
    <r>
      <t>TecDAX Turbo-Short (Unicredit) o.e. - 3.411 (</t>
    </r>
    <r>
      <rPr>
        <b/>
        <sz val="10"/>
        <rFont val="Arial"/>
        <family val="2"/>
      </rPr>
      <t>1/2 Pos.</t>
    </r>
    <r>
      <rPr>
        <sz val="10"/>
        <rFont val="Arial"/>
        <family val="2"/>
      </rPr>
      <t>)</t>
    </r>
  </si>
  <si>
    <t>13.+ 16.06.</t>
  </si>
  <si>
    <t xml:space="preserve">DAX Reverser (Unicredit) 09/23, 16.800 </t>
  </si>
  <si>
    <t xml:space="preserve">HS0AZC  </t>
  </si>
  <si>
    <t>DAX Smart-Turbo-Long (HSBC) o.e., 15.576/15.732</t>
  </si>
  <si>
    <r>
      <t>EUR/USD Turbo-Put (Morgan St.) 07/23 - 1,1150</t>
    </r>
    <r>
      <rPr>
        <b/>
        <sz val="10"/>
        <rFont val="Arial"/>
        <family val="2"/>
      </rPr>
      <t xml:space="preserve"> </t>
    </r>
  </si>
  <si>
    <t>MB7NBF</t>
  </si>
  <si>
    <t>HC72WS</t>
  </si>
  <si>
    <t>Nasdaq 100 Mini-Future-Long (Unicredit) o.e. - 13.997/14.171</t>
  </si>
  <si>
    <t>2yrs.T-Notes Mini-Fut.-Long (Morgan St.) o.e.- 98,246/100,16</t>
  </si>
  <si>
    <t>MB739S</t>
  </si>
  <si>
    <t>DAX-Mini-Future-Long (Unicredit) o.e. - 15.287/15.375</t>
  </si>
  <si>
    <t>HC5P4Q</t>
  </si>
  <si>
    <t>VU7MT4</t>
  </si>
  <si>
    <t>Euro Bund Mini-Fut.-Long (HSBC) o.e. - 130,11/130,76</t>
  </si>
  <si>
    <t>HG8PQR</t>
  </si>
  <si>
    <t>HC3YK7</t>
  </si>
  <si>
    <t>Thysenkrupp Reverser (Unicredit) 09/23, 8,00</t>
  </si>
  <si>
    <t>Gold Mini-Future-Long (Vont.) o.e. - 1.811/1826</t>
  </si>
  <si>
    <t>VU0KY3</t>
  </si>
  <si>
    <t>22.+ 23.03.</t>
  </si>
  <si>
    <t>Estoxx Banks Mini-Fut.-Short (Vont.) o.e. - 112,26/108,88</t>
  </si>
  <si>
    <t>VU4YAT</t>
  </si>
  <si>
    <t>VQ5S93</t>
  </si>
  <si>
    <t>VU8UMJ</t>
  </si>
  <si>
    <t>HC696T</t>
  </si>
  <si>
    <t>29.06+.03.07.</t>
  </si>
  <si>
    <r>
      <t>WTI Crude Oil Turbo-Short (Unicredit) o.e. - 80,06</t>
    </r>
    <r>
      <rPr>
        <b/>
        <sz val="10"/>
        <rFont val="Arial"/>
        <family val="2"/>
      </rPr>
      <t xml:space="preserve"> </t>
    </r>
  </si>
  <si>
    <t>HG6PA9</t>
  </si>
  <si>
    <t>Silber Turbo-Long (HSBC) o.e. - 19,98</t>
  </si>
  <si>
    <r>
      <t>Palladium Mini-Fut.-Short (Vont.) o.e. - 1.501/1.469</t>
    </r>
    <r>
      <rPr>
        <b/>
        <sz val="10"/>
        <rFont val="Arial"/>
        <family val="2"/>
      </rPr>
      <t xml:space="preserve"> </t>
    </r>
  </si>
  <si>
    <t>27.06.+04.07.</t>
  </si>
  <si>
    <t>28.06.+04.07.</t>
  </si>
  <si>
    <t>DAX Turbo-Short (Vont.) o.e. - 16.829</t>
  </si>
  <si>
    <t>DAX Turbo-Put (Morgan St.) 07/23  - 16.300</t>
  </si>
  <si>
    <t>MB7QAZ</t>
  </si>
  <si>
    <t>S&amp;P 500 Turbo-Put (Vont.) 12/23 - 4.660</t>
  </si>
  <si>
    <t>VU8DK3</t>
  </si>
  <si>
    <t>DAX-Put-OS (Vont.) 07/23 - 16.000</t>
  </si>
  <si>
    <t>VU4C36</t>
  </si>
  <si>
    <t>DAX Turbo-Long (Morgan St.) o.e., 15.091</t>
  </si>
  <si>
    <t>MB4NCE</t>
  </si>
  <si>
    <t>VU34DS</t>
  </si>
  <si>
    <t xml:space="preserve">DAX Put-OS (Vont.)  08/23, 15.700 </t>
  </si>
  <si>
    <r>
      <t>DAX Turbo-Short (Morgan St.) o.e., 15.940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(1/2 Pos.)</t>
    </r>
  </si>
  <si>
    <t>MB8ESS</t>
  </si>
  <si>
    <t>Silber Mini-Future-Long (Unicredit) o.e. - 21,06/21,60</t>
  </si>
  <si>
    <t>HC51HZ</t>
  </si>
  <si>
    <t>HS0NZR</t>
  </si>
  <si>
    <t>DAX Turbo-Long (HSBC)  o.e. - 15.713</t>
  </si>
  <si>
    <t>T-Notes Turbo-Long (HSBC) o.e.- 107,53</t>
  </si>
  <si>
    <t>HG5F6R</t>
  </si>
  <si>
    <t>DAX Turbo-Long (HSBC)  o.e. - 15.891</t>
  </si>
  <si>
    <t xml:space="preserve">HS0QC3 </t>
  </si>
  <si>
    <t>17.07.213</t>
  </si>
  <si>
    <t>HS0469</t>
  </si>
  <si>
    <t>DAX Turbo-Short (HSBC) o.e., 16.223</t>
  </si>
  <si>
    <t>WTI Crude Oil Turbo-Call  (Vont.) 08/23 - 65,00</t>
  </si>
  <si>
    <t>VU6YVX</t>
  </si>
  <si>
    <t>FTSE 100 Mini-Future-Short (Vont.) o.e. - 8.094/8.010</t>
  </si>
  <si>
    <t>VX5R7F</t>
  </si>
  <si>
    <t>Siemens Mini-Future-Short (HSBC) o.e. - 162,71/157,01</t>
  </si>
  <si>
    <t>HS07YB</t>
  </si>
  <si>
    <t>DAX Turbo-Put (Vont.) 12/23  - 16.475</t>
  </si>
  <si>
    <t xml:space="preserve">VU5TVT  </t>
  </si>
  <si>
    <t>Kupfer Mini-Future-Short (Vont.) o.e. - 4,25/4,13</t>
  </si>
  <si>
    <t>VU58WU</t>
  </si>
  <si>
    <t>Euro Bund Mini-Fut.-Long (HSBC) o.e. - 130,31/130,96</t>
  </si>
  <si>
    <t>HS0S43</t>
  </si>
  <si>
    <t>Nasdaq 100 Inline-OS (Soc. Gen.) 09/23, 9.000/16.500</t>
  </si>
  <si>
    <t>SV2AEM</t>
  </si>
  <si>
    <t>Newmont Turbo-Long (HSBC) o.e.- 34,41</t>
  </si>
  <si>
    <t>HG4MHL</t>
  </si>
  <si>
    <t>HR6DHS</t>
  </si>
  <si>
    <t>DAX-Mini-Future-Short (Unicredit) o.e. - 16.475/16.686</t>
  </si>
  <si>
    <t>VU8DMF</t>
  </si>
  <si>
    <t>HS063U</t>
  </si>
  <si>
    <t>Silber Turbo-Long (HSBC) o.e. - 22,50</t>
  </si>
  <si>
    <t xml:space="preserve">S&amp;P 500 Turbo-Put (Vont.) 12/23 - 4.700 </t>
  </si>
  <si>
    <t>VU5813</t>
  </si>
  <si>
    <t>DAX-Put-OS (Vont.) 08/23 - 16.200</t>
  </si>
  <si>
    <t>DAX Turbo-Long (Unicredit) o.e., 15.461</t>
  </si>
  <si>
    <t>HC7CP9</t>
  </si>
  <si>
    <t>VU1T7S</t>
  </si>
  <si>
    <t>Bayer Turbo-Long (Vont.) o.e.- 48,39</t>
  </si>
  <si>
    <t>HS0QC3</t>
  </si>
  <si>
    <t>DAX Turbo-Long (HSBC) o.e., 15.922</t>
  </si>
  <si>
    <t>HG73ZN</t>
  </si>
  <si>
    <t>VU9VJV</t>
  </si>
  <si>
    <t xml:space="preserve">Gold Turbo-Long (HSBC) o.e. - 1.858 </t>
  </si>
  <si>
    <t>26.+ 27.07</t>
  </si>
  <si>
    <t>HC73GA</t>
  </si>
  <si>
    <t>Nasdaq 100 Turbo-Short (Unicredit) o.e. - 17.126</t>
  </si>
  <si>
    <t>DAX Turbo-Long (Vont.) o.e., 15.801</t>
  </si>
  <si>
    <t>DAX Turbo-Long (HSBC) o.e., 15.754</t>
  </si>
  <si>
    <t>Eurostoxx 50 Turbo-Long (HSBC) o.e.- 4.260</t>
  </si>
  <si>
    <t>HS0QGV</t>
  </si>
  <si>
    <t>Tesla Turbo-Put (Vont.) 12/23 - 310,50</t>
  </si>
  <si>
    <t>VU9G7E</t>
  </si>
  <si>
    <t>Dt. Post DHL Turbo-Long (Unicredit) o.e.- 37,97</t>
  </si>
  <si>
    <t>HC3CN6</t>
  </si>
  <si>
    <t>EUR/USD Turbo-Long (Morgan St.) o.e. - 1,0394</t>
  </si>
  <si>
    <t>MB0TKC</t>
  </si>
  <si>
    <t>MB985H</t>
  </si>
  <si>
    <t>DAX-Mini-Future-Long (Morgan St.) o.e. - 15.902/16.090</t>
  </si>
  <si>
    <t>HS0RNF</t>
  </si>
  <si>
    <t>DAX Turbo-Long (HSBC) o.e., 16.013 (1/2 Pos.)</t>
  </si>
  <si>
    <t>S&amp;P 500 Turbo-Put (Morgan St.) 11/23 - 4.700</t>
  </si>
  <si>
    <t>MB8FVK</t>
  </si>
  <si>
    <t>DAX Turbo-Long (Morgan St.) o.e. - 15.510</t>
  </si>
  <si>
    <t>MB8NN7</t>
  </si>
  <si>
    <t>Bayer Turbo-Long (Morgan St.) o.e.- 46,99</t>
  </si>
  <si>
    <t>MB6ARG</t>
  </si>
  <si>
    <t>VU5TWG</t>
  </si>
  <si>
    <t>DAX Turbo-Put (Vont.) 12/23  - 16.675</t>
  </si>
  <si>
    <t>DAX Turbo-Short (Unicredit.) o.e. - 16.649</t>
  </si>
  <si>
    <t>HC6DDL</t>
  </si>
  <si>
    <t>WTI Crude Oil Turbo-Call  (Vont.) 11/23 - 72,00</t>
  </si>
  <si>
    <t>VU9RUQ</t>
  </si>
  <si>
    <t xml:space="preserve">MB8NM4 </t>
  </si>
  <si>
    <t>DAX Turbo-Long (Morgan St.) o.e. - 15.736</t>
  </si>
  <si>
    <t>VU4E36</t>
  </si>
  <si>
    <t>Zalando Turbo-Short (Vont.) o.e.- 40,19</t>
  </si>
  <si>
    <t>HC88GV</t>
  </si>
  <si>
    <t>S&amp;P 500 Put-OS (Unicredit) 10/23 - 4.550</t>
  </si>
  <si>
    <t>Apple Inline-OS (Unicredit) 10/23, 140/200</t>
  </si>
  <si>
    <t xml:space="preserve">HC6QEJ </t>
  </si>
  <si>
    <t>USD/JPY Mini-Future-Short (Morg. St.) o.e. - 147,98/146,73</t>
  </si>
  <si>
    <t>MD3EWP</t>
  </si>
  <si>
    <t>HS0PMR</t>
  </si>
  <si>
    <t>DAX Turbo-Long (HSBC) o.e., 15.658</t>
  </si>
  <si>
    <t>DAX-Call-OS (HSBC) 08/23 - 15.800</t>
  </si>
  <si>
    <t>BASF Mini-Future-Long (Morgan St.) o.e.- 43,51/45,70</t>
  </si>
  <si>
    <t>MB91ME</t>
  </si>
  <si>
    <t xml:space="preserve">HG4MQU </t>
  </si>
  <si>
    <t>VU47MA</t>
  </si>
  <si>
    <t>DAX Turbo-Long (Vont.) o.e., 15.028</t>
  </si>
  <si>
    <t>HC8BPX</t>
  </si>
  <si>
    <r>
      <t>EUR/USD Turbo-Call (Vont.) 10/23 - 1,0500</t>
    </r>
    <r>
      <rPr>
        <b/>
        <sz val="10"/>
        <rFont val="Arial"/>
        <family val="2"/>
      </rPr>
      <t xml:space="preserve"> </t>
    </r>
  </si>
  <si>
    <t xml:space="preserve">VM0MDM </t>
  </si>
  <si>
    <t>S&amp;P 500-Mini-Future-Long (Unicredit) o.e. - 4.366/4.419</t>
  </si>
  <si>
    <t xml:space="preserve">MB4N38  </t>
  </si>
  <si>
    <t>Natural Gas Turbo-Short (Morgan St.) o.e. - 3,54</t>
  </si>
  <si>
    <t xml:space="preserve">S&amp;P 500 Turbo-Put (Vont.) 12/23 - 4.610 </t>
  </si>
  <si>
    <t>VU8DLH</t>
  </si>
  <si>
    <t>DAX Turbo-Short (HSBC.) o.e., 16.222</t>
  </si>
  <si>
    <t xml:space="preserve">HS10M3   </t>
  </si>
  <si>
    <t>DAX-Mini-Future-Short (Morgan St.) o.e. - 16.476/16.270</t>
  </si>
  <si>
    <t>MB9GRD</t>
  </si>
  <si>
    <t>HG8XBE</t>
  </si>
  <si>
    <t xml:space="preserve">VM0GC1 </t>
  </si>
  <si>
    <t>SAP Mini-Future-Long (Vont.) o.e.- 116,87/119,56</t>
  </si>
  <si>
    <t>Dt. Post DHL Mini-Future-Long (HSBC.) o.e.- 38,53/39,88</t>
  </si>
  <si>
    <t xml:space="preserve">VU9TE7 </t>
  </si>
  <si>
    <t>S&amp;P 500 Mini-Fut.-Long (Morgan St.) o.e.- 4.300/4.353</t>
  </si>
  <si>
    <t xml:space="preserve">MB7EWR </t>
  </si>
  <si>
    <t>DAX Turbo-Call (Vont.) 09/23., 15.650</t>
  </si>
  <si>
    <t xml:space="preserve">VU0EQU  </t>
  </si>
  <si>
    <t>DAX-Call-OS (Vont.) 08/23 - 15.800</t>
  </si>
  <si>
    <t>DAX Turbo-Call (Vont.) 10/23., 15.425</t>
  </si>
  <si>
    <t>VU7ZAY</t>
  </si>
  <si>
    <t>Eurostoxx 50 Turbo-Long (Unicredit) o.e.- 4.146</t>
  </si>
  <si>
    <t xml:space="preserve">HC6CTB  </t>
  </si>
  <si>
    <t xml:space="preserve">VU6WVS </t>
  </si>
  <si>
    <t>Euro Bund Turbo-Long (Vont.) o.e.- 127,81</t>
  </si>
  <si>
    <t>DAX Turbo-Long (Morgan St.) o.e., 15.260</t>
  </si>
  <si>
    <t>MB4MRS</t>
  </si>
  <si>
    <t xml:space="preserve">HS0XD8 </t>
  </si>
  <si>
    <t>DAX Turbo-Call  (HSBC) 10/23, 15.200</t>
  </si>
  <si>
    <t xml:space="preserve">MB88QK </t>
  </si>
  <si>
    <t>Silber Mini-Future-Long (Morgan St.) o.e. - 20,96/21,97</t>
  </si>
  <si>
    <t xml:space="preserve">MB7MUU </t>
  </si>
  <si>
    <r>
      <t>EUR/JPY Turbo-Call (Morgan St.) 09/23 - 1,5000</t>
    </r>
    <r>
      <rPr>
        <b/>
        <sz val="10"/>
        <rFont val="Arial"/>
        <family val="2"/>
      </rPr>
      <t xml:space="preserve"> </t>
    </r>
  </si>
  <si>
    <t>DAX Mini-Future-Short (Unicredit) o.e., 16.151/16.000</t>
  </si>
  <si>
    <t xml:space="preserve">HC8SR2   </t>
  </si>
  <si>
    <t xml:space="preserve">VM03JJ  </t>
  </si>
  <si>
    <t>DAX Turbo-Put (Vont.) 12/23  - 16.000</t>
  </si>
  <si>
    <t>MB05RG</t>
  </si>
  <si>
    <t xml:space="preserve">HC8GGJ </t>
  </si>
  <si>
    <t>DAX-Mini-Future-Short (Unicredit) o.e. - 16.294/16.140</t>
  </si>
  <si>
    <t>S&amp;P 500 Turbo-Short (Morgan St.) o.e. - 4.636</t>
  </si>
  <si>
    <t>Tesla Turbo-Put (Vont.) 12/23 - 265,50</t>
  </si>
  <si>
    <t xml:space="preserve">VM0SA0  </t>
  </si>
  <si>
    <t>Kupfer Turbo-Short (Morgan St.) o.e. - 4,372</t>
  </si>
  <si>
    <t>MD6T5Y</t>
  </si>
  <si>
    <t>Eurostoxx 50 Turbo-Short (Unicredit) o.e.- 4.405</t>
  </si>
  <si>
    <t>HC8RSL</t>
  </si>
  <si>
    <t>DAX-Put-OS (Vont.) 09/23 - 15.800</t>
  </si>
  <si>
    <t xml:space="preserve">VU3EV7 </t>
  </si>
  <si>
    <t>Nasdaq 100 Turbo-Put (Vont.) 12/23, 16.075</t>
  </si>
  <si>
    <t>VU8FNF</t>
  </si>
  <si>
    <t xml:space="preserve">VU9D88  </t>
  </si>
  <si>
    <t>Adidas Turbo-Put (Vont.) 12/23, 202,50</t>
  </si>
  <si>
    <t xml:space="preserve">HS02Y2 </t>
  </si>
  <si>
    <t>Siemens Turbo-Short (HSBC) o.e. - 160,99</t>
  </si>
  <si>
    <t xml:space="preserve">VU0XZG  </t>
  </si>
  <si>
    <t>Gold Turbo-Long (Vont.) o.e. - 1.871</t>
  </si>
  <si>
    <t>DAX Turbo-Put (Unicredit.) 10/23 - 16.150</t>
  </si>
  <si>
    <t xml:space="preserve">HC8T1W </t>
  </si>
  <si>
    <t>VM04G6</t>
  </si>
  <si>
    <t xml:space="preserve">S&amp;P 500 Turbo-Put (Vont.) 12/23 - 4.520 </t>
  </si>
  <si>
    <t>DAX Mini-Future-Long (Morgan St.) o.e. - 15.218/15.388</t>
  </si>
  <si>
    <t xml:space="preserve">MB4TXF </t>
  </si>
  <si>
    <t xml:space="preserve">HG9YDZ  </t>
  </si>
  <si>
    <t>S&amp;P 500-Turbo-Long (HSBC) o.e. - 4.239</t>
  </si>
  <si>
    <t xml:space="preserve">VU1MU8   </t>
  </si>
  <si>
    <t>DAX-Mini-Future-Long (Vont.) o.e. - 14.665/14.750</t>
  </si>
  <si>
    <t xml:space="preserve">MB4AGQ </t>
  </si>
  <si>
    <t>AUD/USD Turbo-Long (Morgan St..) o.e. - 0,5940</t>
  </si>
  <si>
    <t xml:space="preserve">HG7GG5 </t>
  </si>
  <si>
    <t>Mercedes-Benz Turbo-Long (HSBC) o.e.- 60,70</t>
  </si>
  <si>
    <t xml:space="preserve">VM1PYY  </t>
  </si>
  <si>
    <t xml:space="preserve">VU5HY2 </t>
  </si>
  <si>
    <t>DAX Turbo-Long (Vont.) o.e., 15.636</t>
  </si>
  <si>
    <t>HS1KMS</t>
  </si>
  <si>
    <t>DAX Turbo-Long (HSBC) o.e., 15.614</t>
  </si>
  <si>
    <t>MTU Turbo-Long (Vont.) o.e. - 193,61</t>
  </si>
  <si>
    <t xml:space="preserve">VV9YCM </t>
  </si>
  <si>
    <t>DAX Turbo-Long (Vont.) o.e.  - 15.433</t>
  </si>
  <si>
    <t xml:space="preserve">VU5DXR </t>
  </si>
  <si>
    <t>DAX-Call-OS (Vont.) 09/23 - 15.900</t>
  </si>
  <si>
    <t>VU5NKU</t>
  </si>
  <si>
    <t xml:space="preserve">VU7ZA6 </t>
  </si>
  <si>
    <r>
      <t>DAX Turbo-Call (Vont.) 10/23 - 15.400</t>
    </r>
    <r>
      <rPr>
        <b/>
        <sz val="10"/>
        <rFont val="Arial"/>
        <family val="2"/>
      </rPr>
      <t xml:space="preserve"> (1/2 Pos.)</t>
    </r>
  </si>
  <si>
    <t>DAX Turbo-Call  (Vont.) 11/23, 15.750</t>
  </si>
  <si>
    <t>VU80CM</t>
  </si>
  <si>
    <t>DAX Turbo-Call  (Vont.) 09/23, 15.750</t>
  </si>
  <si>
    <t>VU80GR</t>
  </si>
  <si>
    <t>T-Notes Turbo-Long (Vont) o.e.- 107,61</t>
  </si>
  <si>
    <t xml:space="preserve">VU1MU8 </t>
  </si>
  <si>
    <t xml:space="preserve">HG9YDZ </t>
  </si>
  <si>
    <t xml:space="preserve">MB4WCJ  </t>
  </si>
  <si>
    <t>DAX Turbo-Long (Morgan St.) o.e.  - 15.523</t>
  </si>
  <si>
    <t xml:space="preserve">HG6ZJ6  </t>
  </si>
  <si>
    <t>Gold Turbo-Long (HSBC) o.e. - 1.857</t>
  </si>
  <si>
    <t>MB9AH7</t>
  </si>
  <si>
    <t>SAP Turbo-Long (Morgan St.) o.e.- 120,06</t>
  </si>
  <si>
    <t xml:space="preserve">HC5GR1 </t>
  </si>
  <si>
    <t>DAX Turbo-Long (Unicedit) o.e.  - 15.302</t>
  </si>
  <si>
    <t>VV0SST</t>
  </si>
  <si>
    <t>EUR/CHF Mini-Fut.-Long (Vont.) o.e.-0,9370/0,9505</t>
  </si>
  <si>
    <t>MB1Y0F</t>
  </si>
  <si>
    <t>DAX-Turbo-Long (Morgan St.) o.e. - 14.575</t>
  </si>
  <si>
    <t xml:space="preserve">HG89CT </t>
  </si>
  <si>
    <r>
      <t>DAX Mini-Future-Long (HSBC) o.e. 15.309/15.462</t>
    </r>
    <r>
      <rPr>
        <b/>
        <sz val="10"/>
        <rFont val="Arial"/>
        <family val="2"/>
      </rPr>
      <t xml:space="preserve"> (1/2 Pos.)</t>
    </r>
  </si>
  <si>
    <t>HG47T4</t>
  </si>
  <si>
    <t>WTI Crude Oil Mini-Fut.-Short (HSBC.) o.e.- 100,60/96,58</t>
  </si>
  <si>
    <t>DAX Mini-Future-Long (Vont.) o.e. - 15.350/15.550</t>
  </si>
  <si>
    <t xml:space="preserve">VM1DLT   </t>
  </si>
  <si>
    <t xml:space="preserve">VM13U4  </t>
  </si>
  <si>
    <t>Euro Bund Turbo-Call  (Vont.) 12/23- 128,00</t>
  </si>
  <si>
    <t>DAX Turbo-Put (Vont.) 03/24  - 16.300</t>
  </si>
  <si>
    <t xml:space="preserve">VM0UXV </t>
  </si>
  <si>
    <t xml:space="preserve">ME067C </t>
  </si>
  <si>
    <t>S&amp;P 500-Mini-Fut.-Long (Morgan St) o.e. - 4.358/4413</t>
  </si>
  <si>
    <t>Silber-Turbo-Long (HSBC) o.e. - 21,45</t>
  </si>
  <si>
    <t xml:space="preserve">HG8SY6 </t>
  </si>
  <si>
    <t xml:space="preserve">MB1YAC </t>
  </si>
  <si>
    <t>MDAX Turbo-Long (Morgan St) o.e. - 29.970</t>
  </si>
  <si>
    <t>DAX Turbo-Long (Morgan St.) o.e.  - 15.700</t>
  </si>
  <si>
    <t xml:space="preserve">ME0Q4Q  </t>
  </si>
  <si>
    <t xml:space="preserve">HG8VRB </t>
  </si>
  <si>
    <t>Dt. Post DHL Mini-Future-Long (HSBC.) o.e.- 39,09</t>
  </si>
  <si>
    <t xml:space="preserve">MB4WC9 </t>
  </si>
  <si>
    <t xml:space="preserve">VU7XP8 </t>
  </si>
  <si>
    <t>DAX Turbo-Long (Morgan St.) o.e.  - 15.451</t>
  </si>
  <si>
    <t>Nasdaq 100 Turbo-Long (Vont.) o.e.  - 14.609</t>
  </si>
  <si>
    <t xml:space="preserve">MB6DBM </t>
  </si>
  <si>
    <t>EUR/GBP Turbo-Long (Morgan St.) o.e.- 0,8434</t>
  </si>
  <si>
    <t xml:space="preserve">VM1XG8  </t>
  </si>
  <si>
    <t>Gold Call-OS (Vont.) 12/23 - 1910</t>
  </si>
  <si>
    <t xml:space="preserve">ME0F6R  </t>
  </si>
  <si>
    <t>S&amp;P 500 Turbo-Put (Vont.) 01/23, 4.600</t>
  </si>
  <si>
    <t>DAX Turbo-Long (Unicredit) o.e., 15.524</t>
  </si>
  <si>
    <t>HC5GR1</t>
  </si>
  <si>
    <t>Silber Mini-Future-Long (Unicredit) o.e. - 21,50/21,90</t>
  </si>
  <si>
    <t xml:space="preserve">S&amp;P 500 Put-OS (Vont.)  27.09.23, 4.400 </t>
  </si>
  <si>
    <t xml:space="preserve">VM2CXK </t>
  </si>
  <si>
    <t>DAX Turbo-Put (Vont.) o.e.  - 15.060</t>
  </si>
  <si>
    <t>VU463Z</t>
  </si>
  <si>
    <t>VU9LQK</t>
  </si>
  <si>
    <t>VU8DM8</t>
  </si>
  <si>
    <t>DAX-Turbo-Call (Vont.) 11/23 - 14.550</t>
  </si>
  <si>
    <t>S&amp;P 500-Turbo-Call (Vont.) 12/23 - 4080</t>
  </si>
  <si>
    <t xml:space="preserve">VM202W    </t>
  </si>
  <si>
    <t>DAX Mini-Future-Long (Vont.) o.e. - 15.007/15.230</t>
  </si>
  <si>
    <t>BMW Mini-Future-Long (HSBC.) o.e.- 89,95/93,10</t>
  </si>
  <si>
    <t>HG89D0</t>
  </si>
  <si>
    <t>Euro Bund-Turbo-Call (Vont.) 12/23 - 123,50</t>
  </si>
  <si>
    <t>VM13UW</t>
  </si>
  <si>
    <t xml:space="preserve">HS2EUS </t>
  </si>
  <si>
    <r>
      <t>DAX Turbo-Long (HSBC) o.e. 15.027</t>
    </r>
    <r>
      <rPr>
        <b/>
        <sz val="10"/>
        <rFont val="Arial"/>
        <family val="2"/>
      </rPr>
      <t xml:space="preserve"> (1/2 Pos.)</t>
    </r>
  </si>
  <si>
    <t xml:space="preserve">MB1Y0R </t>
  </si>
  <si>
    <t>DAX Turbo-Long (Morgan St.) o.e.  - 14.736</t>
  </si>
  <si>
    <t>Nasdaq 100 Mini-Future-Long (Morgan St.)o.e. 14.117/14.385</t>
  </si>
  <si>
    <t xml:space="preserve">MB6Q3G  </t>
  </si>
  <si>
    <t>Gold Turbo-Long (HSBC.) o.e.- 1.759</t>
  </si>
  <si>
    <t xml:space="preserve">HS20LN  </t>
  </si>
  <si>
    <t>DAX-Put-OS (Vont.) 10/23 - 15.000</t>
  </si>
  <si>
    <t xml:space="preserve">VU2ZBY   </t>
  </si>
  <si>
    <t xml:space="preserve">VM1384  </t>
  </si>
  <si>
    <t xml:space="preserve">HS1VAB </t>
  </si>
  <si>
    <t>DAX-Call-OS (Vont.) 10/23 - 15.100</t>
  </si>
  <si>
    <t>Nasdaq 100-Call-OS (HSBC) 11/23 - 14.800</t>
  </si>
  <si>
    <t xml:space="preserve">HS069V </t>
  </si>
  <si>
    <r>
      <t xml:space="preserve">T-Notes Turbo-Long (HSBC) o.e.- 102,38 </t>
    </r>
    <r>
      <rPr>
        <b/>
        <sz val="10"/>
        <rFont val="Arial"/>
        <family val="2"/>
      </rPr>
      <t>(1/2 Pos.)</t>
    </r>
  </si>
  <si>
    <t xml:space="preserve">Gold Turbo-Long (Morgan St.) o.e. - 1.750 </t>
  </si>
  <si>
    <t xml:space="preserve">MD0K5U  </t>
  </si>
  <si>
    <t xml:space="preserve">VU9FJF   </t>
  </si>
  <si>
    <t>DAX Turbo-Call (Vont.) 11/23  - 14.850</t>
  </si>
  <si>
    <t>Nasdaq 100 Turbo-Long (Morgan St.).o.e. 14.218</t>
  </si>
  <si>
    <t xml:space="preserve">MB6N4G  </t>
  </si>
  <si>
    <t xml:space="preserve">MB0DS9  </t>
  </si>
  <si>
    <t>HC80YZ</t>
  </si>
  <si>
    <t>DAX Mini-Future-Long (HSBC) o.e. - 14.840/14.989</t>
  </si>
  <si>
    <t xml:space="preserve">HS23YM     </t>
  </si>
  <si>
    <t>DAX Mini-Future-Long (Morgan St.).o.e. 14.225/14.399</t>
  </si>
  <si>
    <t>WTI Crude Oil Inline-OS (Unicredit) 12/23 -  68,00/94,00</t>
  </si>
  <si>
    <t>MB8PYY</t>
  </si>
  <si>
    <t xml:space="preserve">VU6QF6  </t>
  </si>
  <si>
    <t xml:space="preserve">HS1FBG  </t>
  </si>
  <si>
    <t xml:space="preserve">HG6SV8  </t>
  </si>
  <si>
    <t>Gold Turbo-Long (HSBC.) o.e.- 1.789</t>
  </si>
  <si>
    <r>
      <t>Tesla Turbo-Long (HSBC) o.e. - 228,86</t>
    </r>
    <r>
      <rPr>
        <b/>
        <sz val="10"/>
        <rFont val="Arial"/>
        <family val="2"/>
      </rPr>
      <t xml:space="preserve"> (1/2 Pos.)</t>
    </r>
  </si>
  <si>
    <t xml:space="preserve">HG8Y7G  </t>
  </si>
  <si>
    <t>BMW Mini-Future-Long (HSBC.) o.e.- 88,75/91,86</t>
  </si>
  <si>
    <t xml:space="preserve">VU9UBA  </t>
  </si>
  <si>
    <t xml:space="preserve">VM1YCE   </t>
  </si>
  <si>
    <t>EUR/CHF Mini-Fut.-Long (Vont.) o.e.-0,9346/0,9483</t>
  </si>
  <si>
    <t>DAX Turbo-Call (Vont.) 01/24 - 14.700</t>
  </si>
  <si>
    <r>
      <t>S&amp;P 500 Turbo-Call (Vont.) 01/24 - 4.190</t>
    </r>
    <r>
      <rPr>
        <b/>
        <sz val="10"/>
        <rFont val="Arial"/>
        <family val="2"/>
      </rPr>
      <t xml:space="preserve"> (1/2 Pos.)</t>
    </r>
  </si>
  <si>
    <t xml:space="preserve">VU8DNM  </t>
  </si>
  <si>
    <t>TT95V5</t>
  </si>
  <si>
    <t xml:space="preserve">Nasdaq 100 Call-OS (HSBC)  12/23, 14.800 </t>
  </si>
  <si>
    <r>
      <t>DAX Turbo-Long (Morgan St.) o.e. 14.672</t>
    </r>
    <r>
      <rPr>
        <b/>
        <sz val="10"/>
        <rFont val="Arial"/>
        <family val="2"/>
      </rPr>
      <t xml:space="preserve"> (1/2 Pos.)</t>
    </r>
  </si>
  <si>
    <t xml:space="preserve">MB1Y0G </t>
  </si>
  <si>
    <t>DAX-Call-OS (Vont.) 10/23 - 15.300</t>
  </si>
  <si>
    <t xml:space="preserve">VU9NNG  </t>
  </si>
  <si>
    <t>S&amp;P 500 Turbo-Call (Vont.) 01/24 - 4.190</t>
  </si>
  <si>
    <t>Coca-Cola Call-OS (Morgan St.) 01/26, 50</t>
  </si>
  <si>
    <t>Alphabet C Discount Call-OS (Morgan St.) 12/23, 135/145</t>
  </si>
  <si>
    <t>ME20U2</t>
  </si>
  <si>
    <t xml:space="preserve">VM12PW   </t>
  </si>
  <si>
    <t>DAX-Call-OS (Vont.) 10/23 - 15.150</t>
  </si>
  <si>
    <r>
      <t>NVIDIA Turbo-Long (Vont.) o.e. 402,22</t>
    </r>
    <r>
      <rPr>
        <b/>
        <sz val="10"/>
        <rFont val="Arial"/>
        <family val="2"/>
      </rPr>
      <t xml:space="preserve"> (1/2 Pos.)</t>
    </r>
  </si>
  <si>
    <t xml:space="preserve">VU8EF5  </t>
  </si>
  <si>
    <t xml:space="preserve">MB6DSY  </t>
  </si>
  <si>
    <t>Nasdaq 100 Turbo-Long (Morgan St.).o.e. 13.948,</t>
  </si>
  <si>
    <t xml:space="preserve">VU9NMS    </t>
  </si>
  <si>
    <t>DAX-Call-OS (Vont.) 27.10.23 - 15.200</t>
  </si>
  <si>
    <t>EUR/JPY Mini-Fut.-Long (Vont.) o.e. - 137,47/138,37</t>
  </si>
  <si>
    <t xml:space="preserve">VV9H5P  </t>
  </si>
  <si>
    <t>EUR/USD Mini-Fut.-Long (Vont.) o.e.- 1,0275/1,0311</t>
  </si>
  <si>
    <t>SAP Mini-Future-Long (HSBC) o.e.- 116,14/120,21</t>
  </si>
  <si>
    <t>HG92NF</t>
  </si>
  <si>
    <t>VM3FFS</t>
  </si>
  <si>
    <t xml:space="preserve">MB68UK  </t>
  </si>
  <si>
    <t xml:space="preserve">Silber Turbo-Put (Vont.) 03/23 - 24,00 </t>
  </si>
  <si>
    <t>DAX Turbo-Long (Vont.) o.e., 14.581</t>
  </si>
  <si>
    <t xml:space="preserve">VU5GXD </t>
  </si>
  <si>
    <t>EUR/GBP Mini-Fut.-Long (Morgan St.) o.e.- 0,8415/0,8485</t>
  </si>
  <si>
    <t>DAX-Mini-Future-Long (Morgan St.) o.e. - 13.802/13.973</t>
  </si>
  <si>
    <t>MB0W0C</t>
  </si>
  <si>
    <t xml:space="preserve">MB6TLE  </t>
  </si>
  <si>
    <t>ME1W6E</t>
  </si>
  <si>
    <t xml:space="preserve">VM25HA </t>
  </si>
  <si>
    <r>
      <t>EUR/USD Turbo-Call (Vont.) 03/24 - 1,0200</t>
    </r>
    <r>
      <rPr>
        <b/>
        <sz val="10"/>
        <rFont val="Arial"/>
        <family val="2"/>
      </rPr>
      <t xml:space="preserve"> </t>
    </r>
  </si>
  <si>
    <t>DAX-Call-OS (Vont.) 27.10.23 - 14.700</t>
  </si>
  <si>
    <t xml:space="preserve">VM2XAN   </t>
  </si>
  <si>
    <t>24.+ 25.10</t>
  </si>
  <si>
    <r>
      <t>Nasdaq 100 Turbo-Long (Morgan St.).o.e. 14.373</t>
    </r>
    <r>
      <rPr>
        <b/>
        <sz val="10"/>
        <rFont val="Arial"/>
        <family val="2"/>
      </rPr>
      <t xml:space="preserve"> </t>
    </r>
  </si>
  <si>
    <r>
      <t>Microsoft Mini-Fut.-Long (Vont.) o.e. 295/306</t>
    </r>
    <r>
      <rPr>
        <b/>
        <sz val="10"/>
        <rFont val="Arial"/>
        <family val="2"/>
      </rPr>
      <t xml:space="preserve"> </t>
    </r>
  </si>
  <si>
    <t>09.+ 25.10</t>
  </si>
  <si>
    <t>DAX Turbo-Short (Morgan St.) o.e. - 15.384</t>
  </si>
  <si>
    <t>ME23B1</t>
  </si>
  <si>
    <t>DAX Turbo-Short (Vont.) o.e. - 15.189</t>
  </si>
  <si>
    <t>VM37P9</t>
  </si>
  <si>
    <t>MD7SRF</t>
  </si>
  <si>
    <t>Kupfer Turbo-Long (Morgan St.) o.e. - 3,399</t>
  </si>
  <si>
    <t>DAX-Turbo-Long (Morgan St..) o.e. - 14.525</t>
  </si>
  <si>
    <t>MB0JMZ</t>
  </si>
  <si>
    <t>HG8Y6H</t>
  </si>
  <si>
    <t>S&amp;P 500-Turbo-Long (HSBC) o.e. - 4.077</t>
  </si>
  <si>
    <t xml:space="preserve">MD9J4U  </t>
  </si>
  <si>
    <t xml:space="preserve">ME1S4Z  </t>
  </si>
  <si>
    <t>01.+ 02.11.</t>
  </si>
  <si>
    <t>DAX-Turbo-Long (Morgan St.) o.e. - 13.432</t>
  </si>
  <si>
    <t>S&amp;P 500 Turbo-Call (Motgan St.) 02/24 - 4.040</t>
  </si>
  <si>
    <t>VU5HWX</t>
  </si>
  <si>
    <t>DAX Turbo-Long (Vont.).o.e. 14.589</t>
  </si>
  <si>
    <t xml:space="preserve">VU9HRP   </t>
  </si>
  <si>
    <t>HG6FYP</t>
  </si>
  <si>
    <t xml:space="preserve">T-Notes Turbo-Long (HSBC) o.e.- 103,67 </t>
  </si>
  <si>
    <t xml:space="preserve">MB15YK </t>
  </si>
  <si>
    <t>AUD/USD Turbo-Long (Morgan St..) o.e. - 0,6052</t>
  </si>
  <si>
    <t>MB41ST</t>
  </si>
  <si>
    <t>HS2TRU</t>
  </si>
  <si>
    <t>DAX Turbo-Long (HSBC) o.e., 14.862</t>
  </si>
  <si>
    <t xml:space="preserve">Gold Turbo-Long (Morgan St.) o.e.- 1.823 </t>
  </si>
  <si>
    <t>DAX Turbo-Long (HSBC) o.e., 15.006</t>
  </si>
  <si>
    <t xml:space="preserve">HS2X49 </t>
  </si>
  <si>
    <t xml:space="preserve">VM4XMW  </t>
  </si>
  <si>
    <t>Nasdaq 100 Mini-Fut.-Long (Vont.).o.e. 14.280/14.530</t>
  </si>
  <si>
    <t>S&amp;P 500 Turbo-Long (HSBC).o.e. 4.147</t>
  </si>
  <si>
    <t xml:space="preserve">HS2SG1  </t>
  </si>
  <si>
    <t>DAX Turbo-Long (Morgan St.).o.e. 14.450</t>
  </si>
  <si>
    <t xml:space="preserve">MB0DX9  </t>
  </si>
  <si>
    <t xml:space="preserve">ME2UFR  </t>
  </si>
  <si>
    <t>DAX Turbo-Long (Morgan St.).o.e. 14.732</t>
  </si>
  <si>
    <r>
      <t>EUR/USD Turbo-Call (Vont.) 03/24 - 1,0400</t>
    </r>
    <r>
      <rPr>
        <b/>
        <sz val="10"/>
        <rFont val="Arial"/>
        <family val="2"/>
      </rPr>
      <t xml:space="preserve"> </t>
    </r>
  </si>
  <si>
    <t xml:space="preserve">VM25JC </t>
  </si>
  <si>
    <t>Dt. Post DHL Mini-Future-Long (HSBC.) o.e.- 34,90</t>
  </si>
  <si>
    <t>HG79ZB</t>
  </si>
  <si>
    <t>ME2Z01</t>
  </si>
  <si>
    <t>DAX-Turbo-Long (Morgan St..) o.e. - 14.820</t>
  </si>
  <si>
    <t>HS252R</t>
  </si>
  <si>
    <t>Silber Turbo-Long (HSBC) o.e. - 20,90</t>
  </si>
  <si>
    <t>Euro Bund Mini-Future-Long (HSBC) o.e.- 126,34/126,97</t>
  </si>
  <si>
    <t xml:space="preserve">HG8MV3 </t>
  </si>
  <si>
    <t>DAX-Put-OS (Vont.) 11/23 - 15.600</t>
  </si>
  <si>
    <t>VM5CSU</t>
  </si>
  <si>
    <t>DAX Turbo-Call  (Vont.) 03/24, 14.500 (Verkauf 1. Hälfte)</t>
  </si>
  <si>
    <t>DAX Turbo-Call  (Vont.) 02/23., 11.700 (Verkauf 2. Hälfte)</t>
  </si>
  <si>
    <t>DAX Turbo-Call  (Vont.) 03/24, 14.500 (2. Hälfte)</t>
  </si>
  <si>
    <t>DAX-Put-OS (Vont.) 12/23 - 15.700</t>
  </si>
  <si>
    <t>VU80CE</t>
  </si>
  <si>
    <t>Palladium Turbo-Short (Morgan St.) o.e. - 1.209</t>
  </si>
  <si>
    <t>ME1R9T</t>
  </si>
  <si>
    <t>ME3EY4</t>
  </si>
  <si>
    <t>S&amp;P 500 Turbo-Put (Vont.) 03/24, 4.700</t>
  </si>
  <si>
    <t>VM2W0F</t>
  </si>
  <si>
    <t>Eurostoxx 50 Mini-Future-Short (Vont.) o.e.- 4.522/4.470</t>
  </si>
  <si>
    <t>ME0VH9</t>
  </si>
  <si>
    <t>BASF Mini-Future-Short (Morgan St.) o.e. - 50,51/47,90</t>
  </si>
  <si>
    <t>VM0S24</t>
  </si>
  <si>
    <t>DAX-Put-OS (Morgan St.) 12/23 - 16.000</t>
  </si>
  <si>
    <t>MB26SX</t>
  </si>
  <si>
    <t>MD6K9Z</t>
  </si>
  <si>
    <t>Kupfer Turbo-Long (Morgan St.) o.e. - 3,362</t>
  </si>
  <si>
    <t>EUR/JPY Turbo-Long (Vont.) o.e. - 154,52</t>
  </si>
  <si>
    <t xml:space="preserve">VM3A6F </t>
  </si>
  <si>
    <t>VM5J7G</t>
  </si>
  <si>
    <t xml:space="preserve">HS2XQX </t>
  </si>
  <si>
    <t>HS2VCN</t>
  </si>
  <si>
    <t>Infineon Mini-Future-Long (Vont.) o.e. - 29,65/30,35</t>
  </si>
  <si>
    <r>
      <t xml:space="preserve">DAX Turbo-Long (HSBC) o.e. - 15.098 </t>
    </r>
    <r>
      <rPr>
        <b/>
        <sz val="10"/>
        <rFont val="Arial"/>
        <family val="2"/>
      </rPr>
      <t xml:space="preserve"> (1/2 Pos.)</t>
    </r>
  </si>
  <si>
    <t>Lufthansa Turbo-Long (HSBC).o.e. 7,303</t>
  </si>
  <si>
    <t>Euro Bund-Turbo-Long (Unicredit) o.e. - 127,48</t>
  </si>
  <si>
    <t>HC09UW</t>
  </si>
  <si>
    <t xml:space="preserve">VM5LY2 </t>
  </si>
  <si>
    <t>VM434F</t>
  </si>
  <si>
    <r>
      <t>Nasdaq 100 Mini-Fut.-Long (Vont.)o.e.-14.786/15.040</t>
    </r>
    <r>
      <rPr>
        <b/>
        <sz val="10"/>
        <rFont val="Arial"/>
        <family val="2"/>
      </rPr>
      <t xml:space="preserve"> (1/2 Pos.)</t>
    </r>
  </si>
  <si>
    <r>
      <t>DAX Mini-Future-Long (Vont.) o.e. 15.566/15.780</t>
    </r>
    <r>
      <rPr>
        <b/>
        <sz val="10"/>
        <rFont val="Arial"/>
        <family val="2"/>
      </rPr>
      <t xml:space="preserve"> </t>
    </r>
  </si>
  <si>
    <t>DAX-Put-OS (Vont.) 12/23 - 16.150</t>
  </si>
  <si>
    <t>VM5HWA</t>
  </si>
  <si>
    <t>S&amp;P 500-Put-OS (Vont.) 12/23 - 4.550</t>
  </si>
  <si>
    <t>VM1XY2</t>
  </si>
  <si>
    <t>DAX Turbo-Put (Vont.) 03/24  - 16.350</t>
  </si>
  <si>
    <t xml:space="preserve">VM5TPK </t>
  </si>
  <si>
    <t>Bayer Turbo-Long (HSBC).o.e. 29,94</t>
  </si>
  <si>
    <t>DAX Turbo-Put (Vont.) 03/24  - 16.575</t>
  </si>
  <si>
    <t>VU9FN2</t>
  </si>
  <si>
    <t>S&amp;P 500-Put-OS (Vont.) 01/23 - 4.500</t>
  </si>
  <si>
    <t>VM3V8L</t>
  </si>
  <si>
    <t>HS2GX4</t>
  </si>
  <si>
    <t>Gold Turbo-Long (HSBC.) o.e. - 1.929</t>
  </si>
  <si>
    <t xml:space="preserve">ME48F2 </t>
  </si>
  <si>
    <t>EUR/JPY Turbo-Long (Morgan St.) o.e. - 152,76</t>
  </si>
  <si>
    <t>MDAX Mini-Future-Short (Unicredit) o.e.- 29.628/29125</t>
  </si>
  <si>
    <t>HC4WKM</t>
  </si>
  <si>
    <t>MB2E5X</t>
  </si>
  <si>
    <t>HS2XH6</t>
  </si>
  <si>
    <t>Lufthansa Mini-Future-Long (HSBC).o.e. 7,10/7,35</t>
  </si>
  <si>
    <t>VU9A3K</t>
  </si>
  <si>
    <t>DAX Discount Put-OS (Vont.) 01/23, 16.800/16.300</t>
  </si>
  <si>
    <t>11.12.213</t>
  </si>
  <si>
    <t>VM35C5</t>
  </si>
  <si>
    <t>Gold Mini-Future-Long (Vont.) o.e. - 1.918/1.941</t>
  </si>
  <si>
    <t>EUR/GBP Turbo-Long (Morgan St.) o.e. - 0,8457</t>
  </si>
  <si>
    <t>ME214F</t>
  </si>
  <si>
    <t>EUR/USD Turbo-Long (Morgan St.) o.e. - 1,0297</t>
  </si>
  <si>
    <t>MD9ZJU</t>
  </si>
  <si>
    <t>Palladium Mini-Future-Short (Morgan St.) o.e. - 1.365/1.262</t>
  </si>
  <si>
    <t>ME1FLH</t>
  </si>
  <si>
    <t>DAX-Put-OS (Morgan St.) 12/23 - 16.600</t>
  </si>
  <si>
    <t>DAX-Put-OS (Vont.) 22.12.23 - 16.900</t>
  </si>
  <si>
    <t>VM6MT7</t>
  </si>
  <si>
    <t>Delivery Hero Turbo-Short (HSBC) o.e. - 37,24</t>
  </si>
  <si>
    <t xml:space="preserve">HS1EV4 </t>
  </si>
  <si>
    <t>DAX Turbo-Put (Vont.) 06/24  - 17.200</t>
  </si>
  <si>
    <t>VM5LWV</t>
  </si>
  <si>
    <t>USD/JPY Mini-Future-Short (Morg. St.) o.e. - 151,76/150,36</t>
  </si>
  <si>
    <t>ME3QKZ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</si>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</sst>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0.00_ ;[Red]\-0.00\ "/>
    <numFmt numFmtId="166" formatCode="#,##0.00_ ;[Red]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7030A0"/>
      <name val="Arial"/>
      <family val="2"/>
    </font>
    <font>
      <b/>
      <sz val="12"/>
      <color rgb="FF0070C0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14"/>
      <name val="Calibri"/>
      <family val="2"/>
      <scheme val="minor"/>
    </font>
    <font>
      <b/>
      <sz val="18"/>
      <color rgb="FFFF0000"/>
      <name val="Arial"/>
      <family val="2"/>
    </font>
    <font>
      <b/>
      <sz val="24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b/>
      <sz val="12"/>
      <name val="Calibri"/>
      <family val="2"/>
      <scheme val="minor"/>
    </font>
    <font>
      <b/>
      <sz val="11"/>
      <color rgb="FFFF000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5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/>
    <xf numFmtId="164" fontId="2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3" fontId="2" fillId="0" borderId="6" xfId="0" applyNumberFormat="1" applyFont="1" applyBorder="1"/>
    <xf numFmtId="164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3" fontId="2" fillId="0" borderId="8" xfId="0" applyNumberFormat="1" applyFont="1" applyBorder="1"/>
    <xf numFmtId="0" fontId="4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2" fontId="2" fillId="0" borderId="0" xfId="0" applyNumberFormat="1" applyFont="1"/>
    <xf numFmtId="9" fontId="2" fillId="0" borderId="0" xfId="0" applyNumberFormat="1" applyFont="1"/>
    <xf numFmtId="2" fontId="2" fillId="0" borderId="10" xfId="0" applyNumberFormat="1" applyFont="1" applyBorder="1"/>
    <xf numFmtId="2" fontId="4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horizontal="right"/>
    </xf>
    <xf numFmtId="10" fontId="4" fillId="0" borderId="0" xfId="1" applyNumberFormat="1" applyFont="1" applyBorder="1"/>
    <xf numFmtId="164" fontId="2" fillId="0" borderId="9" xfId="0" applyNumberFormat="1" applyFont="1" applyBorder="1" applyAlignment="1">
      <alignment horizontal="center"/>
    </xf>
    <xf numFmtId="0" fontId="4" fillId="0" borderId="10" xfId="0" applyFont="1" applyBorder="1"/>
    <xf numFmtId="0" fontId="2" fillId="0" borderId="10" xfId="0" applyFont="1" applyBorder="1"/>
    <xf numFmtId="164" fontId="2" fillId="0" borderId="10" xfId="0" applyNumberFormat="1" applyFont="1" applyBorder="1" applyAlignment="1">
      <alignment horizontal="right"/>
    </xf>
    <xf numFmtId="3" fontId="2" fillId="0" borderId="11" xfId="0" applyNumberFormat="1" applyFont="1" applyBorder="1"/>
    <xf numFmtId="0" fontId="2" fillId="0" borderId="5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4" fillId="0" borderId="8" xfId="0" applyNumberFormat="1" applyFont="1" applyBorder="1" applyAlignment="1">
      <alignment horizontal="center"/>
    </xf>
    <xf numFmtId="9" fontId="4" fillId="0" borderId="0" xfId="0" applyNumberFormat="1" applyFont="1"/>
    <xf numFmtId="2" fontId="2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center"/>
    </xf>
    <xf numFmtId="9" fontId="2" fillId="0" borderId="10" xfId="0" applyNumberFormat="1" applyFont="1" applyBorder="1"/>
    <xf numFmtId="0" fontId="4" fillId="0" borderId="0" xfId="0" applyFont="1" applyAlignment="1">
      <alignment horizontal="right"/>
    </xf>
    <xf numFmtId="3" fontId="4" fillId="0" borderId="8" xfId="0" applyNumberFormat="1" applyFont="1" applyBorder="1"/>
    <xf numFmtId="0" fontId="4" fillId="0" borderId="5" xfId="0" applyFont="1" applyBorder="1" applyAlignment="1">
      <alignment horizontal="right"/>
    </xf>
    <xf numFmtId="164" fontId="3" fillId="0" borderId="0" xfId="0" applyNumberFormat="1" applyFont="1" applyAlignment="1">
      <alignment horizontal="left"/>
    </xf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164" fontId="4" fillId="0" borderId="7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4" fontId="2" fillId="0" borderId="8" xfId="0" applyNumberFormat="1" applyFont="1" applyBorder="1"/>
    <xf numFmtId="0" fontId="6" fillId="0" borderId="0" xfId="0" applyFont="1"/>
    <xf numFmtId="0" fontId="2" fillId="0" borderId="0" xfId="0" applyFont="1" applyAlignment="1">
      <alignment horizontal="right"/>
    </xf>
    <xf numFmtId="10" fontId="2" fillId="0" borderId="0" xfId="1" applyNumberFormat="1" applyFont="1" applyBorder="1"/>
    <xf numFmtId="166" fontId="2" fillId="0" borderId="8" xfId="0" applyNumberFormat="1" applyFont="1" applyBorder="1"/>
    <xf numFmtId="0" fontId="7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165" fontId="4" fillId="0" borderId="8" xfId="0" applyNumberFormat="1" applyFont="1" applyBorder="1"/>
    <xf numFmtId="166" fontId="4" fillId="0" borderId="8" xfId="0" applyNumberFormat="1" applyFont="1" applyBorder="1"/>
    <xf numFmtId="14" fontId="2" fillId="0" borderId="8" xfId="0" applyNumberFormat="1" applyFont="1" applyBorder="1"/>
    <xf numFmtId="0" fontId="4" fillId="0" borderId="5" xfId="0" applyFont="1" applyBorder="1"/>
    <xf numFmtId="164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0" fontId="2" fillId="0" borderId="5" xfId="1" applyNumberFormat="1" applyFont="1" applyBorder="1"/>
    <xf numFmtId="166" fontId="4" fillId="0" borderId="6" xfId="0" applyNumberFormat="1" applyFont="1" applyBorder="1"/>
    <xf numFmtId="0" fontId="2" fillId="0" borderId="10" xfId="0" applyFont="1" applyBorder="1" applyAlignment="1">
      <alignment horizontal="right"/>
    </xf>
    <xf numFmtId="10" fontId="2" fillId="0" borderId="10" xfId="1" applyNumberFormat="1" applyFont="1" applyBorder="1"/>
    <xf numFmtId="4" fontId="4" fillId="0" borderId="8" xfId="0" applyNumberFormat="1" applyFont="1" applyBorder="1"/>
    <xf numFmtId="164" fontId="8" fillId="0" borderId="0" xfId="0" applyNumberFormat="1" applyFont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center"/>
    </xf>
    <xf numFmtId="3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9" fillId="0" borderId="0" xfId="0" applyFont="1"/>
    <xf numFmtId="166" fontId="9" fillId="0" borderId="0" xfId="0" applyNumberFormat="1" applyFont="1"/>
    <xf numFmtId="164" fontId="0" fillId="0" borderId="7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8" xfId="0" applyNumberFormat="1" applyBorder="1"/>
    <xf numFmtId="2" fontId="4" fillId="0" borderId="10" xfId="0" applyNumberFormat="1" applyFont="1" applyBorder="1" applyAlignment="1">
      <alignment horizontal="right"/>
    </xf>
    <xf numFmtId="9" fontId="4" fillId="0" borderId="10" xfId="0" applyNumberFormat="1" applyFont="1" applyBorder="1"/>
    <xf numFmtId="0" fontId="9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  <xf numFmtId="164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164" fontId="4" fillId="0" borderId="10" xfId="0" applyNumberFormat="1" applyFont="1" applyBorder="1" applyAlignment="1">
      <alignment horizontal="center"/>
    </xf>
    <xf numFmtId="166" fontId="4" fillId="0" borderId="11" xfId="0" applyNumberFormat="1" applyFont="1" applyBorder="1"/>
    <xf numFmtId="2" fontId="4" fillId="0" borderId="0" xfId="0" applyNumberFormat="1" applyFont="1" applyAlignment="1">
      <alignment horizontal="left"/>
    </xf>
    <xf numFmtId="9" fontId="4" fillId="0" borderId="0" xfId="0" applyNumberFormat="1" applyFont="1" applyAlignment="1">
      <alignment horizontal="left"/>
    </xf>
    <xf numFmtId="0" fontId="0" fillId="2" borderId="9" xfId="0" applyFill="1" applyBorder="1"/>
    <xf numFmtId="0" fontId="12" fillId="2" borderId="10" xfId="0" applyFont="1" applyFill="1" applyBorder="1"/>
    <xf numFmtId="0" fontId="0" fillId="2" borderId="10" xfId="0" applyFill="1" applyBorder="1"/>
    <xf numFmtId="0" fontId="9" fillId="2" borderId="10" xfId="0" applyFont="1" applyFill="1" applyBorder="1" applyAlignment="1">
      <alignment horizontal="right"/>
    </xf>
    <xf numFmtId="2" fontId="10" fillId="2" borderId="10" xfId="0" applyNumberFormat="1" applyFont="1" applyFill="1" applyBorder="1" applyAlignment="1">
      <alignment horizontal="right"/>
    </xf>
    <xf numFmtId="9" fontId="11" fillId="2" borderId="10" xfId="0" applyNumberFormat="1" applyFont="1" applyFill="1" applyBorder="1"/>
    <xf numFmtId="165" fontId="4" fillId="0" borderId="11" xfId="1" applyNumberFormat="1" applyFont="1" applyBorder="1"/>
    <xf numFmtId="164" fontId="2" fillId="0" borderId="15" xfId="0" applyNumberFormat="1" applyFont="1" applyBorder="1" applyAlignment="1">
      <alignment horizontal="center"/>
    </xf>
    <xf numFmtId="166" fontId="4" fillId="0" borderId="16" xfId="0" applyNumberFormat="1" applyFont="1" applyBorder="1"/>
    <xf numFmtId="2" fontId="2" fillId="0" borderId="2" xfId="0" applyNumberFormat="1" applyFont="1" applyBorder="1" applyAlignment="1">
      <alignment horizontal="right"/>
    </xf>
    <xf numFmtId="2" fontId="2" fillId="0" borderId="2" xfId="0" applyNumberFormat="1" applyFont="1" applyBorder="1"/>
    <xf numFmtId="9" fontId="2" fillId="0" borderId="2" xfId="0" applyNumberFormat="1" applyFont="1" applyBorder="1"/>
    <xf numFmtId="0" fontId="13" fillId="0" borderId="2" xfId="0" applyFont="1" applyBorder="1"/>
    <xf numFmtId="0" fontId="13" fillId="0" borderId="10" xfId="0" applyFont="1" applyBorder="1"/>
    <xf numFmtId="0" fontId="14" fillId="0" borderId="2" xfId="0" applyFont="1" applyBorder="1"/>
    <xf numFmtId="165" fontId="4" fillId="0" borderId="8" xfId="1" applyNumberFormat="1" applyFont="1" applyBorder="1"/>
    <xf numFmtId="3" fontId="2" fillId="0" borderId="2" xfId="0" applyNumberFormat="1" applyFont="1" applyBorder="1"/>
    <xf numFmtId="3" fontId="2" fillId="0" borderId="10" xfId="0" applyNumberFormat="1" applyFont="1" applyBorder="1"/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5" xfId="0" applyFont="1" applyBorder="1" applyAlignment="1">
      <alignment horizontal="center"/>
    </xf>
    <xf numFmtId="0" fontId="18" fillId="0" borderId="0" xfId="0" applyFont="1"/>
    <xf numFmtId="2" fontId="2" fillId="0" borderId="0" xfId="0" applyNumberFormat="1" applyFont="1" applyAlignment="1">
      <alignment horizontal="center"/>
    </xf>
    <xf numFmtId="2" fontId="0" fillId="0" borderId="0" xfId="0" applyNumberFormat="1"/>
    <xf numFmtId="164" fontId="11" fillId="0" borderId="7" xfId="0" applyNumberFormat="1" applyFont="1" applyBorder="1" applyAlignment="1">
      <alignment horizontal="center"/>
    </xf>
    <xf numFmtId="10" fontId="19" fillId="2" borderId="11" xfId="0" applyNumberFormat="1" applyFont="1" applyFill="1" applyBorder="1"/>
    <xf numFmtId="164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2" fontId="2" fillId="0" borderId="13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center"/>
    </xf>
    <xf numFmtId="2" fontId="2" fillId="0" borderId="13" xfId="0" applyNumberFormat="1" applyFont="1" applyBorder="1"/>
    <xf numFmtId="9" fontId="2" fillId="0" borderId="13" xfId="0" applyNumberFormat="1" applyFont="1" applyBorder="1"/>
    <xf numFmtId="166" fontId="2" fillId="0" borderId="14" xfId="0" applyNumberFormat="1" applyFont="1" applyBorder="1"/>
    <xf numFmtId="164" fontId="20" fillId="0" borderId="7" xfId="0" applyNumberFormat="1" applyFont="1" applyBorder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center"/>
    </xf>
    <xf numFmtId="2" fontId="20" fillId="0" borderId="0" xfId="0" applyNumberFormat="1" applyFont="1"/>
    <xf numFmtId="9" fontId="20" fillId="0" borderId="0" xfId="0" applyNumberFormat="1" applyFont="1"/>
    <xf numFmtId="166" fontId="20" fillId="0" borderId="8" xfId="0" applyNumberFormat="1" applyFont="1" applyBorder="1"/>
    <xf numFmtId="164" fontId="20" fillId="0" borderId="17" xfId="0" applyNumberFormat="1" applyFont="1" applyBorder="1" applyAlignment="1">
      <alignment horizontal="center"/>
    </xf>
    <xf numFmtId="0" fontId="20" fillId="0" borderId="18" xfId="0" applyFont="1" applyBorder="1"/>
    <xf numFmtId="0" fontId="20" fillId="0" borderId="18" xfId="0" applyFont="1" applyBorder="1" applyAlignment="1">
      <alignment horizontal="center"/>
    </xf>
    <xf numFmtId="2" fontId="20" fillId="0" borderId="18" xfId="0" applyNumberFormat="1" applyFont="1" applyBorder="1" applyAlignment="1">
      <alignment horizontal="right"/>
    </xf>
    <xf numFmtId="164" fontId="20" fillId="0" borderId="18" xfId="0" applyNumberFormat="1" applyFont="1" applyBorder="1" applyAlignment="1">
      <alignment horizontal="center"/>
    </xf>
    <xf numFmtId="2" fontId="20" fillId="0" borderId="18" xfId="0" applyNumberFormat="1" applyFont="1" applyBorder="1"/>
    <xf numFmtId="9" fontId="20" fillId="0" borderId="18" xfId="0" applyNumberFormat="1" applyFont="1" applyBorder="1"/>
    <xf numFmtId="166" fontId="20" fillId="0" borderId="19" xfId="0" applyNumberFormat="1" applyFont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9"/>
  <sheetViews>
    <sheetView tabSelected="1" topLeftCell="A694" zoomScaleNormal="100" workbookViewId="0">
      <selection activeCell="H621" sqref="H621"/>
    </sheetView>
  </sheetViews>
  <sheetFormatPr baseColWidth="10" defaultColWidth="11.42578125" defaultRowHeight="15" x14ac:dyDescent="0.25"/>
  <cols>
    <col min="1" max="1" width="17.140625" customWidth="1"/>
    <col min="2" max="2" width="12.5703125" customWidth="1"/>
    <col min="3" max="3" width="51.140625" customWidth="1"/>
    <col min="4" max="4" width="11.7109375" style="112" customWidth="1"/>
    <col min="9" max="9" width="12.85546875" customWidth="1"/>
    <col min="10" max="10" width="14" customWidth="1"/>
  </cols>
  <sheetData>
    <row r="1" spans="2:10" ht="21" customHeight="1" thickBot="1" x14ac:dyDescent="0.3"/>
    <row r="2" spans="2:10" ht="42.75" customHeight="1" thickBot="1" x14ac:dyDescent="0.45">
      <c r="B2" s="1"/>
      <c r="C2" s="108" t="s">
        <v>47</v>
      </c>
      <c r="D2" s="113"/>
      <c r="E2" s="2"/>
      <c r="F2" s="2"/>
      <c r="G2" s="3"/>
      <c r="H2" s="2"/>
      <c r="I2" s="2"/>
      <c r="J2" s="4"/>
    </row>
    <row r="3" spans="2:10" x14ac:dyDescent="0.25">
      <c r="B3" s="5"/>
      <c r="C3" s="43" t="s">
        <v>0</v>
      </c>
      <c r="D3" s="85"/>
      <c r="E3" s="55" t="s">
        <v>0</v>
      </c>
      <c r="F3" s="6"/>
      <c r="G3" s="7"/>
      <c r="H3" s="8"/>
      <c r="I3" s="8"/>
      <c r="J3" s="9"/>
    </row>
    <row r="4" spans="2:10" x14ac:dyDescent="0.25">
      <c r="B4" s="10"/>
      <c r="C4" s="13" t="s">
        <v>25</v>
      </c>
      <c r="D4" s="35"/>
      <c r="E4" s="44"/>
      <c r="F4" s="44"/>
      <c r="G4" s="12"/>
      <c r="H4" s="13"/>
      <c r="I4" s="13"/>
      <c r="J4" s="14"/>
    </row>
    <row r="5" spans="2:10" ht="15.75" thickBot="1" x14ac:dyDescent="0.3">
      <c r="B5" s="10"/>
      <c r="C5" s="26"/>
      <c r="D5" s="35"/>
      <c r="E5" s="44"/>
      <c r="F5" s="44"/>
      <c r="G5" s="12"/>
      <c r="H5" s="13"/>
      <c r="I5" s="51" t="s">
        <v>0</v>
      </c>
      <c r="J5" s="58" t="s">
        <v>0</v>
      </c>
    </row>
    <row r="6" spans="2:10" ht="41.25" customHeight="1" thickBot="1" x14ac:dyDescent="0.4">
      <c r="B6" s="1"/>
      <c r="C6" s="106" t="s">
        <v>48</v>
      </c>
      <c r="D6" s="114"/>
      <c r="E6" s="2"/>
      <c r="F6" s="2"/>
      <c r="G6" s="3"/>
      <c r="H6" s="2"/>
      <c r="I6" s="2"/>
      <c r="J6" s="4"/>
    </row>
    <row r="7" spans="2:10" x14ac:dyDescent="0.25">
      <c r="B7" s="5"/>
      <c r="C7" s="46"/>
      <c r="D7" s="115"/>
      <c r="E7" s="6"/>
      <c r="F7" s="6"/>
      <c r="G7" s="7"/>
      <c r="H7" s="8"/>
      <c r="I7" s="8"/>
      <c r="J7" s="9"/>
    </row>
    <row r="8" spans="2:10" x14ac:dyDescent="0.25">
      <c r="B8" s="10"/>
      <c r="C8" s="50" t="s">
        <v>14</v>
      </c>
      <c r="D8" s="116"/>
      <c r="E8" s="13"/>
      <c r="F8" s="13"/>
      <c r="G8" s="22"/>
      <c r="H8" s="11"/>
      <c r="I8" s="23"/>
      <c r="J8" s="14"/>
    </row>
    <row r="9" spans="2:10" x14ac:dyDescent="0.25">
      <c r="B9" s="47" t="s">
        <v>1</v>
      </c>
      <c r="C9" s="15" t="s">
        <v>2</v>
      </c>
      <c r="D9" s="15" t="s">
        <v>37</v>
      </c>
      <c r="E9" s="15" t="s">
        <v>1</v>
      </c>
      <c r="F9" s="15" t="s">
        <v>15</v>
      </c>
      <c r="G9" s="48" t="s">
        <v>3</v>
      </c>
      <c r="H9" s="15" t="s">
        <v>3</v>
      </c>
      <c r="I9" s="15" t="s">
        <v>4</v>
      </c>
      <c r="J9" s="36" t="s">
        <v>4</v>
      </c>
    </row>
    <row r="10" spans="2:10" x14ac:dyDescent="0.25">
      <c r="B10" s="47" t="s">
        <v>5</v>
      </c>
      <c r="C10" s="35"/>
      <c r="D10" s="35"/>
      <c r="E10" s="15" t="s">
        <v>6</v>
      </c>
      <c r="F10" s="15" t="s">
        <v>16</v>
      </c>
      <c r="G10" s="48" t="s">
        <v>5</v>
      </c>
      <c r="H10" s="15" t="s">
        <v>7</v>
      </c>
      <c r="I10" s="15" t="s">
        <v>9</v>
      </c>
      <c r="J10" s="36" t="s">
        <v>17</v>
      </c>
    </row>
    <row r="11" spans="2:10" x14ac:dyDescent="0.25">
      <c r="B11" s="47"/>
      <c r="C11" s="15" t="s">
        <v>24</v>
      </c>
      <c r="D11" s="15"/>
      <c r="E11" s="15"/>
      <c r="F11" s="15"/>
      <c r="G11" s="48"/>
      <c r="H11" s="15"/>
      <c r="I11" s="15"/>
      <c r="J11" s="36"/>
    </row>
    <row r="12" spans="2:10" x14ac:dyDescent="0.25">
      <c r="B12" s="47"/>
      <c r="C12" s="15"/>
      <c r="D12" s="15"/>
      <c r="E12" s="15"/>
      <c r="F12" s="15"/>
      <c r="G12" s="48"/>
      <c r="H12" s="15"/>
      <c r="I12" s="15"/>
      <c r="J12" s="36"/>
    </row>
    <row r="13" spans="2:10" x14ac:dyDescent="0.25">
      <c r="B13" s="10">
        <v>44924</v>
      </c>
      <c r="C13" s="13" t="s">
        <v>44</v>
      </c>
      <c r="D13" s="35" t="s">
        <v>45</v>
      </c>
      <c r="E13" s="16">
        <v>2.38</v>
      </c>
      <c r="F13" s="16">
        <v>0</v>
      </c>
      <c r="G13" s="12">
        <v>44929</v>
      </c>
      <c r="H13" s="17">
        <v>3.42</v>
      </c>
      <c r="I13" s="18">
        <f t="shared" ref="I13:I60" si="0">(H13/E13-1)</f>
        <v>0.43697478991596639</v>
      </c>
      <c r="J13" s="53">
        <f t="shared" ref="J13:J56" si="1">(H13-E13)/(E13-F13)</f>
        <v>0.43697478991596644</v>
      </c>
    </row>
    <row r="14" spans="2:10" x14ac:dyDescent="0.25">
      <c r="B14" s="10">
        <v>44929</v>
      </c>
      <c r="C14" s="13" t="s">
        <v>69</v>
      </c>
      <c r="D14" s="35" t="s">
        <v>70</v>
      </c>
      <c r="E14" s="16">
        <v>5.01</v>
      </c>
      <c r="F14" s="16">
        <v>4.07</v>
      </c>
      <c r="G14" s="12">
        <v>44929</v>
      </c>
      <c r="H14" s="17">
        <v>4.72</v>
      </c>
      <c r="I14" s="18">
        <f t="shared" si="0"/>
        <v>-5.7884231536926123E-2</v>
      </c>
      <c r="J14" s="53">
        <f t="shared" si="1"/>
        <v>-0.30851063829787256</v>
      </c>
    </row>
    <row r="15" spans="2:10" x14ac:dyDescent="0.25">
      <c r="B15" s="10">
        <v>44930</v>
      </c>
      <c r="C15" s="13" t="s">
        <v>75</v>
      </c>
      <c r="D15" s="35" t="s">
        <v>76</v>
      </c>
      <c r="E15" s="16">
        <v>2.0499999999999998</v>
      </c>
      <c r="F15" s="16">
        <v>0</v>
      </c>
      <c r="G15" s="12">
        <v>44931</v>
      </c>
      <c r="H15" s="17">
        <v>1.33</v>
      </c>
      <c r="I15" s="18">
        <f t="shared" si="0"/>
        <v>-0.35121951219512182</v>
      </c>
      <c r="J15" s="53">
        <f t="shared" si="1"/>
        <v>-0.35121951219512187</v>
      </c>
    </row>
    <row r="16" spans="2:10" x14ac:dyDescent="0.25">
      <c r="B16" s="10">
        <v>44931</v>
      </c>
      <c r="C16" s="13" t="s">
        <v>87</v>
      </c>
      <c r="D16" s="127" t="s">
        <v>88</v>
      </c>
      <c r="E16" s="16">
        <v>2.75</v>
      </c>
      <c r="F16" s="16">
        <v>1.9</v>
      </c>
      <c r="G16" s="12">
        <v>44931</v>
      </c>
      <c r="H16" s="17">
        <v>3</v>
      </c>
      <c r="I16" s="18">
        <f t="shared" si="0"/>
        <v>9.0909090909090828E-2</v>
      </c>
      <c r="J16" s="53">
        <f t="shared" si="1"/>
        <v>0.29411764705882348</v>
      </c>
    </row>
    <row r="17" spans="2:10" x14ac:dyDescent="0.25">
      <c r="B17" s="10">
        <v>44936</v>
      </c>
      <c r="C17" s="13" t="s">
        <v>100</v>
      </c>
      <c r="D17" s="127" t="s">
        <v>99</v>
      </c>
      <c r="E17" s="16">
        <v>4.9400000000000004</v>
      </c>
      <c r="F17" s="16">
        <v>3.93</v>
      </c>
      <c r="G17" s="12">
        <v>44936</v>
      </c>
      <c r="H17" s="17">
        <v>3.93</v>
      </c>
      <c r="I17" s="18">
        <f t="shared" si="0"/>
        <v>-0.20445344129554655</v>
      </c>
      <c r="J17" s="53">
        <f t="shared" si="1"/>
        <v>-1</v>
      </c>
    </row>
    <row r="18" spans="2:10" x14ac:dyDescent="0.25">
      <c r="B18" s="10">
        <v>44942</v>
      </c>
      <c r="C18" s="13" t="s">
        <v>113</v>
      </c>
      <c r="D18" s="35" t="s">
        <v>112</v>
      </c>
      <c r="E18" s="16">
        <v>1.72</v>
      </c>
      <c r="F18" s="16">
        <v>0</v>
      </c>
      <c r="G18" s="12">
        <v>44943</v>
      </c>
      <c r="H18" s="17">
        <v>1.82</v>
      </c>
      <c r="I18" s="18">
        <f t="shared" si="0"/>
        <v>5.8139534883721034E-2</v>
      </c>
      <c r="J18" s="53">
        <f t="shared" si="1"/>
        <v>5.8139534883720985E-2</v>
      </c>
    </row>
    <row r="19" spans="2:10" x14ac:dyDescent="0.25">
      <c r="B19" s="10">
        <v>44943</v>
      </c>
      <c r="C19" s="13" t="s">
        <v>116</v>
      </c>
      <c r="D19" s="127" t="s">
        <v>115</v>
      </c>
      <c r="E19" s="16">
        <v>3.66</v>
      </c>
      <c r="F19" s="16">
        <v>2.93</v>
      </c>
      <c r="G19" s="12">
        <v>44943</v>
      </c>
      <c r="H19" s="17">
        <v>2.91</v>
      </c>
      <c r="I19" s="18">
        <f t="shared" si="0"/>
        <v>-0.20491803278688525</v>
      </c>
      <c r="J19" s="53">
        <f t="shared" si="1"/>
        <v>-1.0273972602739727</v>
      </c>
    </row>
    <row r="20" spans="2:10" x14ac:dyDescent="0.25">
      <c r="B20" s="10">
        <v>44944</v>
      </c>
      <c r="C20" s="13" t="s">
        <v>121</v>
      </c>
      <c r="D20" s="35" t="s">
        <v>120</v>
      </c>
      <c r="E20" s="16">
        <v>2.7</v>
      </c>
      <c r="F20" s="16">
        <v>1.67</v>
      </c>
      <c r="G20" s="12">
        <v>44945</v>
      </c>
      <c r="H20" s="17">
        <v>2.98</v>
      </c>
      <c r="I20" s="18">
        <f t="shared" si="0"/>
        <v>0.10370370370370363</v>
      </c>
      <c r="J20" s="53">
        <f t="shared" si="1"/>
        <v>0.27184466019417453</v>
      </c>
    </row>
    <row r="21" spans="2:10" x14ac:dyDescent="0.25">
      <c r="B21" s="10">
        <v>44946</v>
      </c>
      <c r="C21" s="13" t="s">
        <v>125</v>
      </c>
      <c r="D21" s="35" t="s">
        <v>126</v>
      </c>
      <c r="E21" s="16">
        <v>3.51</v>
      </c>
      <c r="F21" s="16">
        <v>2.68</v>
      </c>
      <c r="G21" s="12">
        <v>44946</v>
      </c>
      <c r="H21" s="17">
        <v>3.7</v>
      </c>
      <c r="I21" s="18">
        <f t="shared" si="0"/>
        <v>5.4131054131054235E-2</v>
      </c>
      <c r="J21" s="53">
        <f t="shared" si="1"/>
        <v>0.22891566265060298</v>
      </c>
    </row>
    <row r="22" spans="2:10" x14ac:dyDescent="0.25">
      <c r="B22" s="10">
        <v>44949</v>
      </c>
      <c r="C22" s="13" t="s">
        <v>130</v>
      </c>
      <c r="D22" s="127" t="s">
        <v>129</v>
      </c>
      <c r="E22" s="16">
        <v>5.57</v>
      </c>
      <c r="F22" s="16">
        <v>4.8099999999999996</v>
      </c>
      <c r="G22" s="12">
        <v>44949</v>
      </c>
      <c r="H22" s="17">
        <v>4.8</v>
      </c>
      <c r="I22" s="18">
        <f t="shared" si="0"/>
        <v>-0.13824057450628369</v>
      </c>
      <c r="J22" s="53">
        <f t="shared" si="1"/>
        <v>-1.0131578947368418</v>
      </c>
    </row>
    <row r="23" spans="2:10" x14ac:dyDescent="0.25">
      <c r="B23" s="10">
        <v>44950</v>
      </c>
      <c r="C23" s="13" t="s">
        <v>141</v>
      </c>
      <c r="D23" s="127" t="s">
        <v>115</v>
      </c>
      <c r="E23" s="16">
        <v>3.27</v>
      </c>
      <c r="F23" s="16">
        <v>2.37</v>
      </c>
      <c r="G23" s="12">
        <v>44950</v>
      </c>
      <c r="H23" s="17">
        <v>4.25</v>
      </c>
      <c r="I23" s="18">
        <f t="shared" si="0"/>
        <v>0.29969418960244654</v>
      </c>
      <c r="J23" s="53">
        <f t="shared" si="1"/>
        <v>1.088888888888889</v>
      </c>
    </row>
    <row r="24" spans="2:10" x14ac:dyDescent="0.25">
      <c r="B24" s="10">
        <v>44951</v>
      </c>
      <c r="C24" s="13" t="s">
        <v>121</v>
      </c>
      <c r="D24" s="35" t="s">
        <v>120</v>
      </c>
      <c r="E24" s="16">
        <v>2.64</v>
      </c>
      <c r="F24" s="16">
        <v>0</v>
      </c>
      <c r="G24" s="12">
        <v>44951</v>
      </c>
      <c r="H24" s="17">
        <v>2.96</v>
      </c>
      <c r="I24" s="18">
        <f t="shared" si="0"/>
        <v>0.1212121212121211</v>
      </c>
      <c r="J24" s="53">
        <f t="shared" si="1"/>
        <v>0.12121212121212115</v>
      </c>
    </row>
    <row r="25" spans="2:10" x14ac:dyDescent="0.25">
      <c r="B25" s="10">
        <v>44951</v>
      </c>
      <c r="C25" s="13" t="s">
        <v>146</v>
      </c>
      <c r="D25" s="35" t="s">
        <v>76</v>
      </c>
      <c r="E25" s="16">
        <v>2.0499999999999998</v>
      </c>
      <c r="F25" s="16">
        <v>1.54</v>
      </c>
      <c r="G25" s="12">
        <v>44952</v>
      </c>
      <c r="H25" s="17">
        <v>1.48</v>
      </c>
      <c r="I25" s="18">
        <f t="shared" si="0"/>
        <v>-0.27804878048780479</v>
      </c>
      <c r="J25" s="53">
        <f t="shared" si="1"/>
        <v>-1.1176470588235297</v>
      </c>
    </row>
    <row r="26" spans="2:10" x14ac:dyDescent="0.25">
      <c r="B26" s="10">
        <v>44952</v>
      </c>
      <c r="C26" s="13" t="s">
        <v>148</v>
      </c>
      <c r="D26" s="127" t="s">
        <v>149</v>
      </c>
      <c r="E26" s="16">
        <v>3.25</v>
      </c>
      <c r="F26" s="16">
        <v>2.46</v>
      </c>
      <c r="G26" s="12">
        <v>44953</v>
      </c>
      <c r="H26" s="17">
        <v>3.73</v>
      </c>
      <c r="I26" s="18">
        <f t="shared" si="0"/>
        <v>0.14769230769230779</v>
      </c>
      <c r="J26" s="53">
        <f t="shared" si="1"/>
        <v>0.60759493670886067</v>
      </c>
    </row>
    <row r="27" spans="2:10" x14ac:dyDescent="0.25">
      <c r="B27" s="10">
        <v>44953</v>
      </c>
      <c r="C27" s="13" t="s">
        <v>156</v>
      </c>
      <c r="D27" s="35" t="s">
        <v>157</v>
      </c>
      <c r="E27" s="16">
        <v>3.65</v>
      </c>
      <c r="F27" s="16">
        <v>2.84</v>
      </c>
      <c r="G27" s="12">
        <v>44956</v>
      </c>
      <c r="H27" s="17">
        <v>3.23</v>
      </c>
      <c r="I27" s="18">
        <f t="shared" si="0"/>
        <v>-0.1150684931506849</v>
      </c>
      <c r="J27" s="53">
        <f t="shared" si="1"/>
        <v>-0.51851851851851838</v>
      </c>
    </row>
    <row r="28" spans="2:10" x14ac:dyDescent="0.25">
      <c r="B28" s="10">
        <v>44956</v>
      </c>
      <c r="C28" s="13" t="s">
        <v>159</v>
      </c>
      <c r="D28" s="127" t="s">
        <v>160</v>
      </c>
      <c r="E28" s="16">
        <v>3.02</v>
      </c>
      <c r="F28" s="16">
        <v>2.23</v>
      </c>
      <c r="G28" s="12">
        <v>44956</v>
      </c>
      <c r="H28" s="17">
        <v>2.23</v>
      </c>
      <c r="I28" s="18">
        <f t="shared" si="0"/>
        <v>-0.26158940397350994</v>
      </c>
      <c r="J28" s="53">
        <f t="shared" si="1"/>
        <v>-1</v>
      </c>
    </row>
    <row r="29" spans="2:10" x14ac:dyDescent="0.25">
      <c r="B29" s="10">
        <v>44957</v>
      </c>
      <c r="C29" s="13" t="s">
        <v>166</v>
      </c>
      <c r="D29" s="127" t="s">
        <v>165</v>
      </c>
      <c r="E29" s="16">
        <v>5.08</v>
      </c>
      <c r="F29" s="16">
        <v>4.26</v>
      </c>
      <c r="G29" s="12">
        <v>44957</v>
      </c>
      <c r="H29" s="17">
        <v>4.26</v>
      </c>
      <c r="I29" s="18">
        <f t="shared" si="0"/>
        <v>-0.16141732283464572</v>
      </c>
      <c r="J29" s="53">
        <f t="shared" si="1"/>
        <v>-1</v>
      </c>
    </row>
    <row r="30" spans="2:10" x14ac:dyDescent="0.25">
      <c r="B30" s="10">
        <v>44959</v>
      </c>
      <c r="C30" s="13" t="s">
        <v>191</v>
      </c>
      <c r="D30" s="35" t="s">
        <v>192</v>
      </c>
      <c r="E30" s="16">
        <v>3.5</v>
      </c>
      <c r="F30" s="16">
        <v>2.61</v>
      </c>
      <c r="G30" s="12">
        <v>44959</v>
      </c>
      <c r="H30" s="17">
        <v>3.77</v>
      </c>
      <c r="I30" s="18">
        <f t="shared" si="0"/>
        <v>7.714285714285718E-2</v>
      </c>
      <c r="J30" s="53">
        <f t="shared" si="1"/>
        <v>0.3033707865168539</v>
      </c>
    </row>
    <row r="31" spans="2:10" x14ac:dyDescent="0.25">
      <c r="B31" s="10">
        <v>44960</v>
      </c>
      <c r="C31" s="13" t="s">
        <v>196</v>
      </c>
      <c r="D31" s="35" t="s">
        <v>195</v>
      </c>
      <c r="E31" s="16">
        <v>1.41</v>
      </c>
      <c r="F31" s="16">
        <v>0</v>
      </c>
      <c r="G31" s="12">
        <v>44963</v>
      </c>
      <c r="H31" s="17">
        <v>1.93</v>
      </c>
      <c r="I31" s="18">
        <f t="shared" si="0"/>
        <v>0.36879432624113484</v>
      </c>
      <c r="J31" s="53">
        <f t="shared" si="1"/>
        <v>0.36879432624113478</v>
      </c>
    </row>
    <row r="32" spans="2:10" x14ac:dyDescent="0.25">
      <c r="B32" s="10">
        <v>44963</v>
      </c>
      <c r="C32" s="13" t="s">
        <v>203</v>
      </c>
      <c r="D32" s="127" t="s">
        <v>204</v>
      </c>
      <c r="E32" s="16">
        <v>4.3</v>
      </c>
      <c r="F32" s="16">
        <v>3.45</v>
      </c>
      <c r="G32" s="12">
        <v>44963</v>
      </c>
      <c r="H32" s="17">
        <v>4.3600000000000003</v>
      </c>
      <c r="I32" s="18">
        <f t="shared" si="0"/>
        <v>1.3953488372093092E-2</v>
      </c>
      <c r="J32" s="53">
        <f t="shared" si="1"/>
        <v>7.0588235294118257E-2</v>
      </c>
    </row>
    <row r="33" spans="2:10" x14ac:dyDescent="0.25">
      <c r="B33" s="10">
        <v>44964</v>
      </c>
      <c r="C33" s="13" t="s">
        <v>205</v>
      </c>
      <c r="D33" s="127" t="s">
        <v>206</v>
      </c>
      <c r="E33" s="16">
        <v>4.5999999999999996</v>
      </c>
      <c r="F33" s="16">
        <v>3.8</v>
      </c>
      <c r="G33" s="12">
        <v>44964</v>
      </c>
      <c r="H33" s="17">
        <v>4.2</v>
      </c>
      <c r="I33" s="18">
        <f t="shared" si="0"/>
        <v>-8.6956521739130377E-2</v>
      </c>
      <c r="J33" s="53">
        <f t="shared" si="1"/>
        <v>-0.49999999999999944</v>
      </c>
    </row>
    <row r="34" spans="2:10" x14ac:dyDescent="0.25">
      <c r="B34" s="10">
        <v>44965</v>
      </c>
      <c r="C34" s="13" t="s">
        <v>213</v>
      </c>
      <c r="D34" s="35" t="s">
        <v>212</v>
      </c>
      <c r="E34" s="16">
        <v>3.01</v>
      </c>
      <c r="F34" s="16">
        <v>2.19</v>
      </c>
      <c r="G34" s="12">
        <v>44965</v>
      </c>
      <c r="H34" s="17">
        <v>2.15</v>
      </c>
      <c r="I34" s="18">
        <f t="shared" si="0"/>
        <v>-0.2857142857142857</v>
      </c>
      <c r="J34" s="53">
        <f t="shared" si="1"/>
        <v>-1.0487804878048781</v>
      </c>
    </row>
    <row r="35" spans="2:10" x14ac:dyDescent="0.25">
      <c r="B35" s="10">
        <v>44967</v>
      </c>
      <c r="C35" s="13" t="s">
        <v>224</v>
      </c>
      <c r="D35" s="127" t="s">
        <v>223</v>
      </c>
      <c r="E35" s="16">
        <v>3.54</v>
      </c>
      <c r="F35" s="16">
        <v>2.76</v>
      </c>
      <c r="G35" s="12">
        <v>44967</v>
      </c>
      <c r="H35" s="17">
        <v>2.73</v>
      </c>
      <c r="I35" s="18">
        <f t="shared" si="0"/>
        <v>-0.22881355932203395</v>
      </c>
      <c r="J35" s="53">
        <f t="shared" si="1"/>
        <v>-1.0384615384615381</v>
      </c>
    </row>
    <row r="36" spans="2:10" x14ac:dyDescent="0.25">
      <c r="B36" s="10">
        <v>44971</v>
      </c>
      <c r="C36" s="13" t="s">
        <v>227</v>
      </c>
      <c r="D36" s="127" t="s">
        <v>226</v>
      </c>
      <c r="E36" s="16">
        <v>3.58</v>
      </c>
      <c r="F36" s="16">
        <v>2.75</v>
      </c>
      <c r="G36" s="12">
        <v>44971</v>
      </c>
      <c r="H36" s="17">
        <v>3.25</v>
      </c>
      <c r="I36" s="18">
        <f t="shared" si="0"/>
        <v>-9.2178770949720712E-2</v>
      </c>
      <c r="J36" s="53">
        <f t="shared" si="1"/>
        <v>-0.39759036144578319</v>
      </c>
    </row>
    <row r="37" spans="2:10" x14ac:dyDescent="0.25">
      <c r="B37" s="10">
        <v>44971</v>
      </c>
      <c r="C37" s="13" t="s">
        <v>235</v>
      </c>
      <c r="D37" s="127" t="s">
        <v>234</v>
      </c>
      <c r="E37" s="16">
        <v>5.9</v>
      </c>
      <c r="F37" s="16">
        <v>5.19</v>
      </c>
      <c r="G37" s="12">
        <v>44972</v>
      </c>
      <c r="H37" s="17">
        <v>5.63</v>
      </c>
      <c r="I37" s="18">
        <f t="shared" si="0"/>
        <v>-4.5762711864406835E-2</v>
      </c>
      <c r="J37" s="53">
        <f t="shared" si="1"/>
        <v>-0.38028169014084573</v>
      </c>
    </row>
    <row r="38" spans="2:10" x14ac:dyDescent="0.25">
      <c r="B38" s="10">
        <v>44972</v>
      </c>
      <c r="C38" s="13" t="s">
        <v>239</v>
      </c>
      <c r="D38" s="127" t="s">
        <v>238</v>
      </c>
      <c r="E38" s="16">
        <v>2.8</v>
      </c>
      <c r="F38" s="16">
        <v>2.12</v>
      </c>
      <c r="G38" s="12">
        <v>44972</v>
      </c>
      <c r="H38" s="17">
        <v>3.35</v>
      </c>
      <c r="I38" s="18">
        <f t="shared" si="0"/>
        <v>0.19642857142857162</v>
      </c>
      <c r="J38" s="53">
        <f t="shared" si="1"/>
        <v>0.80882352941176539</v>
      </c>
    </row>
    <row r="39" spans="2:10" x14ac:dyDescent="0.25">
      <c r="B39" s="10">
        <v>44972</v>
      </c>
      <c r="C39" s="13" t="s">
        <v>243</v>
      </c>
      <c r="D39" s="127" t="s">
        <v>242</v>
      </c>
      <c r="E39" s="16">
        <v>4.5599999999999996</v>
      </c>
      <c r="F39" s="16">
        <v>3.8</v>
      </c>
      <c r="G39" s="12">
        <v>44973</v>
      </c>
      <c r="H39" s="17">
        <v>5.74</v>
      </c>
      <c r="I39" s="18">
        <f t="shared" si="0"/>
        <v>0.25877192982456165</v>
      </c>
      <c r="J39" s="53">
        <f t="shared" si="1"/>
        <v>1.5526315789473697</v>
      </c>
    </row>
    <row r="40" spans="2:10" x14ac:dyDescent="0.25">
      <c r="B40" s="10">
        <v>44974</v>
      </c>
      <c r="C40" s="13" t="s">
        <v>249</v>
      </c>
      <c r="D40" s="127" t="s">
        <v>248</v>
      </c>
      <c r="E40" s="16">
        <v>2.5299999999999998</v>
      </c>
      <c r="F40" s="16">
        <v>1.66</v>
      </c>
      <c r="G40" s="12">
        <v>44974</v>
      </c>
      <c r="H40" s="17">
        <v>2.87</v>
      </c>
      <c r="I40" s="18">
        <f t="shared" si="0"/>
        <v>0.13438735177865624</v>
      </c>
      <c r="J40" s="53">
        <f t="shared" si="1"/>
        <v>0.39080459770114984</v>
      </c>
    </row>
    <row r="41" spans="2:10" x14ac:dyDescent="0.25">
      <c r="B41" s="10">
        <v>44974</v>
      </c>
      <c r="C41" s="13" t="s">
        <v>254</v>
      </c>
      <c r="D41" s="35" t="s">
        <v>253</v>
      </c>
      <c r="E41" s="16">
        <v>1.44</v>
      </c>
      <c r="F41" s="16">
        <v>0</v>
      </c>
      <c r="G41" s="12">
        <v>44977</v>
      </c>
      <c r="H41" s="17">
        <v>1.0900000000000001</v>
      </c>
      <c r="I41" s="18">
        <f t="shared" si="0"/>
        <v>-0.24305555555555547</v>
      </c>
      <c r="J41" s="53">
        <f t="shared" si="1"/>
        <v>-0.24305555555555547</v>
      </c>
    </row>
    <row r="42" spans="2:10" x14ac:dyDescent="0.25">
      <c r="B42" s="10">
        <v>44977</v>
      </c>
      <c r="C42" s="13" t="s">
        <v>260</v>
      </c>
      <c r="D42" s="35" t="s">
        <v>261</v>
      </c>
      <c r="E42" s="16">
        <v>2.4700000000000002</v>
      </c>
      <c r="F42" s="16">
        <v>0</v>
      </c>
      <c r="G42" s="12">
        <v>44978</v>
      </c>
      <c r="H42" s="17">
        <v>2.63</v>
      </c>
      <c r="I42" s="18">
        <f t="shared" si="0"/>
        <v>6.4777327935222617E-2</v>
      </c>
      <c r="J42" s="53">
        <f t="shared" si="1"/>
        <v>6.4777327935222548E-2</v>
      </c>
    </row>
    <row r="43" spans="2:10" x14ac:dyDescent="0.25">
      <c r="B43" s="10">
        <v>44978</v>
      </c>
      <c r="C43" s="13" t="s">
        <v>263</v>
      </c>
      <c r="D43" s="127" t="s">
        <v>262</v>
      </c>
      <c r="E43" s="16">
        <v>4.96</v>
      </c>
      <c r="F43" s="16">
        <v>4.16</v>
      </c>
      <c r="G43" s="12">
        <v>44978</v>
      </c>
      <c r="H43" s="17">
        <v>4.96</v>
      </c>
      <c r="I43" s="18">
        <f t="shared" si="0"/>
        <v>0</v>
      </c>
      <c r="J43" s="53">
        <f t="shared" si="1"/>
        <v>0</v>
      </c>
    </row>
    <row r="44" spans="2:10" x14ac:dyDescent="0.25">
      <c r="B44" s="10">
        <v>44978</v>
      </c>
      <c r="C44" s="13" t="s">
        <v>266</v>
      </c>
      <c r="D44" s="127" t="s">
        <v>267</v>
      </c>
      <c r="E44" s="16">
        <v>2.95</v>
      </c>
      <c r="F44" s="16">
        <v>2.15</v>
      </c>
      <c r="G44" s="12">
        <v>44978</v>
      </c>
      <c r="H44" s="17">
        <v>2.4900000000000002</v>
      </c>
      <c r="I44" s="18">
        <f t="shared" si="0"/>
        <v>-0.15593220338983049</v>
      </c>
      <c r="J44" s="53">
        <f t="shared" si="1"/>
        <v>-0.57499999999999973</v>
      </c>
    </row>
    <row r="45" spans="2:10" x14ac:dyDescent="0.25">
      <c r="B45" s="10">
        <v>44979</v>
      </c>
      <c r="C45" s="13" t="s">
        <v>269</v>
      </c>
      <c r="D45" s="127" t="s">
        <v>268</v>
      </c>
      <c r="E45" s="16">
        <v>7.01</v>
      </c>
      <c r="F45" s="16">
        <v>6.26</v>
      </c>
      <c r="G45" s="12">
        <v>44979</v>
      </c>
      <c r="H45" s="17">
        <v>8.1199999999999992</v>
      </c>
      <c r="I45" s="18">
        <f t="shared" si="0"/>
        <v>0.15834522111269611</v>
      </c>
      <c r="J45" s="53">
        <f t="shared" si="1"/>
        <v>1.4799999999999993</v>
      </c>
    </row>
    <row r="46" spans="2:10" x14ac:dyDescent="0.25">
      <c r="B46" s="10">
        <v>44979</v>
      </c>
      <c r="C46" s="13" t="s">
        <v>270</v>
      </c>
      <c r="D46" s="35" t="s">
        <v>271</v>
      </c>
      <c r="E46" s="16">
        <v>6.84</v>
      </c>
      <c r="F46" s="16">
        <v>6.2</v>
      </c>
      <c r="G46" s="12">
        <v>44979</v>
      </c>
      <c r="H46" s="17">
        <v>7.07</v>
      </c>
      <c r="I46" s="18">
        <f t="shared" si="0"/>
        <v>3.3625730994152114E-2</v>
      </c>
      <c r="J46" s="53">
        <f t="shared" si="1"/>
        <v>0.35937500000000083</v>
      </c>
    </row>
    <row r="47" spans="2:10" x14ac:dyDescent="0.25">
      <c r="B47" s="10">
        <v>44980</v>
      </c>
      <c r="C47" s="13" t="s">
        <v>277</v>
      </c>
      <c r="D47" s="127" t="s">
        <v>276</v>
      </c>
      <c r="E47" s="16">
        <v>4.79</v>
      </c>
      <c r="F47" s="16">
        <v>3.97</v>
      </c>
      <c r="G47" s="12">
        <v>44980</v>
      </c>
      <c r="H47" s="17">
        <v>4.99</v>
      </c>
      <c r="I47" s="18">
        <f t="shared" si="0"/>
        <v>4.175365344467652E-2</v>
      </c>
      <c r="J47" s="53">
        <f t="shared" si="1"/>
        <v>0.24390243902439052</v>
      </c>
    </row>
    <row r="48" spans="2:10" x14ac:dyDescent="0.25">
      <c r="B48" s="10">
        <v>44980</v>
      </c>
      <c r="C48" s="13" t="s">
        <v>282</v>
      </c>
      <c r="D48" s="127" t="s">
        <v>281</v>
      </c>
      <c r="E48" s="16">
        <v>5.33</v>
      </c>
      <c r="F48" s="16">
        <v>4.49</v>
      </c>
      <c r="G48" s="12">
        <v>44980</v>
      </c>
      <c r="H48" s="17">
        <v>5.83</v>
      </c>
      <c r="I48" s="18">
        <f t="shared" si="0"/>
        <v>9.3808630393996228E-2</v>
      </c>
      <c r="J48" s="53">
        <f t="shared" si="1"/>
        <v>0.59523809523809534</v>
      </c>
    </row>
    <row r="49" spans="2:10" x14ac:dyDescent="0.25">
      <c r="B49" s="10">
        <v>44981</v>
      </c>
      <c r="C49" s="13" t="s">
        <v>434</v>
      </c>
      <c r="D49" s="127" t="s">
        <v>287</v>
      </c>
      <c r="E49" s="16">
        <v>4.41</v>
      </c>
      <c r="F49" s="16">
        <v>3.6</v>
      </c>
      <c r="G49" s="12">
        <v>44981</v>
      </c>
      <c r="H49" s="17">
        <v>3.55</v>
      </c>
      <c r="I49" s="18">
        <f t="shared" si="0"/>
        <v>-0.19501133786848079</v>
      </c>
      <c r="J49" s="53">
        <f t="shared" si="1"/>
        <v>-1.0617283950617287</v>
      </c>
    </row>
    <row r="50" spans="2:10" x14ac:dyDescent="0.25">
      <c r="B50" s="10">
        <v>44981</v>
      </c>
      <c r="C50" s="13" t="s">
        <v>289</v>
      </c>
      <c r="D50" s="35" t="s">
        <v>290</v>
      </c>
      <c r="E50" s="16">
        <v>2.77</v>
      </c>
      <c r="F50" s="16">
        <v>0</v>
      </c>
      <c r="G50" s="12">
        <v>44984</v>
      </c>
      <c r="H50" s="17">
        <v>3.18</v>
      </c>
      <c r="I50" s="18">
        <f t="shared" si="0"/>
        <v>0.1480144404332131</v>
      </c>
      <c r="J50" s="53">
        <f t="shared" si="1"/>
        <v>0.14801444043321305</v>
      </c>
    </row>
    <row r="51" spans="2:10" x14ac:dyDescent="0.25">
      <c r="B51" s="10">
        <v>44984</v>
      </c>
      <c r="C51" s="13" t="s">
        <v>270</v>
      </c>
      <c r="D51" s="35" t="s">
        <v>271</v>
      </c>
      <c r="E51" s="16">
        <v>6.12</v>
      </c>
      <c r="F51" s="16">
        <v>5.34</v>
      </c>
      <c r="G51" s="12">
        <v>44984</v>
      </c>
      <c r="H51" s="17">
        <v>5.3</v>
      </c>
      <c r="I51" s="18">
        <f t="shared" si="0"/>
        <v>-0.13398692810457524</v>
      </c>
      <c r="J51" s="53">
        <f t="shared" si="1"/>
        <v>-1.0512820512820513</v>
      </c>
    </row>
    <row r="52" spans="2:10" x14ac:dyDescent="0.25">
      <c r="B52" s="10">
        <v>44985</v>
      </c>
      <c r="C52" s="13" t="s">
        <v>294</v>
      </c>
      <c r="D52" s="127" t="s">
        <v>293</v>
      </c>
      <c r="E52" s="16">
        <v>2.62</v>
      </c>
      <c r="F52" s="16">
        <v>2.06</v>
      </c>
      <c r="G52" s="12">
        <v>44985</v>
      </c>
      <c r="H52" s="17">
        <v>2.0499999999999998</v>
      </c>
      <c r="I52" s="18">
        <f t="shared" si="0"/>
        <v>-0.21755725190839703</v>
      </c>
      <c r="J52" s="53">
        <f t="shared" si="1"/>
        <v>-1.0178571428571432</v>
      </c>
    </row>
    <row r="53" spans="2:10" x14ac:dyDescent="0.25">
      <c r="B53" s="10">
        <v>44986</v>
      </c>
      <c r="C53" s="13" t="s">
        <v>304</v>
      </c>
      <c r="D53" s="127" t="s">
        <v>303</v>
      </c>
      <c r="E53" s="16">
        <v>3.44</v>
      </c>
      <c r="F53" s="16">
        <v>2.65</v>
      </c>
      <c r="G53" s="12">
        <v>44986</v>
      </c>
      <c r="H53" s="17">
        <v>3.4</v>
      </c>
      <c r="I53" s="18">
        <f t="shared" si="0"/>
        <v>-1.1627906976744207E-2</v>
      </c>
      <c r="J53" s="53">
        <f t="shared" si="1"/>
        <v>-5.0632911392405104E-2</v>
      </c>
    </row>
    <row r="54" spans="2:10" x14ac:dyDescent="0.25">
      <c r="B54" s="10">
        <v>44986</v>
      </c>
      <c r="C54" s="13" t="s">
        <v>311</v>
      </c>
      <c r="D54" s="127" t="s">
        <v>281</v>
      </c>
      <c r="E54" s="16">
        <v>4.29</v>
      </c>
      <c r="F54" s="16">
        <v>3.5</v>
      </c>
      <c r="G54" s="12">
        <v>44986</v>
      </c>
      <c r="H54" s="17">
        <v>3.5</v>
      </c>
      <c r="I54" s="18">
        <f t="shared" si="0"/>
        <v>-0.18414918414918413</v>
      </c>
      <c r="J54" s="53">
        <f t="shared" si="1"/>
        <v>-1</v>
      </c>
    </row>
    <row r="55" spans="2:10" x14ac:dyDescent="0.25">
      <c r="B55" s="10">
        <v>44987</v>
      </c>
      <c r="C55" s="13" t="s">
        <v>316</v>
      </c>
      <c r="D55" s="35" t="s">
        <v>317</v>
      </c>
      <c r="E55" s="16">
        <v>2.2799999999999998</v>
      </c>
      <c r="F55" s="16">
        <v>0</v>
      </c>
      <c r="G55" s="12">
        <v>44988</v>
      </c>
      <c r="H55" s="17">
        <v>3.53</v>
      </c>
      <c r="I55" s="18">
        <f t="shared" si="0"/>
        <v>0.54824561403508776</v>
      </c>
      <c r="J55" s="53">
        <f t="shared" si="1"/>
        <v>0.54824561403508776</v>
      </c>
    </row>
    <row r="56" spans="2:10" x14ac:dyDescent="0.25">
      <c r="B56" s="10">
        <v>44991</v>
      </c>
      <c r="C56" s="13" t="s">
        <v>334</v>
      </c>
      <c r="D56" s="127" t="s">
        <v>333</v>
      </c>
      <c r="E56" s="16">
        <v>3.99</v>
      </c>
      <c r="F56" s="16">
        <v>3.14</v>
      </c>
      <c r="G56" s="12">
        <v>44992</v>
      </c>
      <c r="H56" s="17">
        <v>4.08</v>
      </c>
      <c r="I56" s="18">
        <f t="shared" si="0"/>
        <v>2.2556390977443552E-2</v>
      </c>
      <c r="J56" s="53">
        <f t="shared" si="1"/>
        <v>0.10588235294117629</v>
      </c>
    </row>
    <row r="57" spans="2:10" x14ac:dyDescent="0.25">
      <c r="B57" s="10">
        <v>44992</v>
      </c>
      <c r="C57" s="13" t="s">
        <v>375</v>
      </c>
      <c r="D57" s="127" t="s">
        <v>335</v>
      </c>
      <c r="E57" s="16">
        <v>3.17</v>
      </c>
      <c r="F57" s="16">
        <v>2.08</v>
      </c>
      <c r="G57" s="12">
        <v>44992</v>
      </c>
      <c r="H57" s="17">
        <v>2.08</v>
      </c>
      <c r="I57" s="18">
        <f t="shared" si="0"/>
        <v>-0.34384858044164035</v>
      </c>
      <c r="J57" s="53">
        <f t="shared" ref="J57:J70" si="2">(H57-E57)/(E57-F57)</f>
        <v>-1</v>
      </c>
    </row>
    <row r="58" spans="2:10" x14ac:dyDescent="0.25">
      <c r="B58" s="10">
        <v>44992</v>
      </c>
      <c r="C58" s="13" t="s">
        <v>338</v>
      </c>
      <c r="D58" s="127" t="s">
        <v>339</v>
      </c>
      <c r="E58" s="16">
        <v>4.17</v>
      </c>
      <c r="F58" s="16">
        <v>3.44</v>
      </c>
      <c r="G58" s="12">
        <v>44992</v>
      </c>
      <c r="H58" s="17">
        <v>3.44</v>
      </c>
      <c r="I58" s="18">
        <f t="shared" si="0"/>
        <v>-0.17505995203836933</v>
      </c>
      <c r="J58" s="53">
        <f t="shared" si="2"/>
        <v>-1</v>
      </c>
    </row>
    <row r="59" spans="2:10" x14ac:dyDescent="0.25">
      <c r="B59" s="10">
        <v>44993</v>
      </c>
      <c r="C59" s="13" t="s">
        <v>374</v>
      </c>
      <c r="D59" s="35" t="s">
        <v>348</v>
      </c>
      <c r="E59" s="16">
        <v>1.62</v>
      </c>
      <c r="F59" s="16">
        <v>0</v>
      </c>
      <c r="G59" s="12">
        <v>44994</v>
      </c>
      <c r="H59" s="17">
        <v>1.79</v>
      </c>
      <c r="I59" s="18">
        <f t="shared" si="0"/>
        <v>0.10493827160493829</v>
      </c>
      <c r="J59" s="53">
        <f t="shared" si="2"/>
        <v>0.10493827160493822</v>
      </c>
    </row>
    <row r="60" spans="2:10" x14ac:dyDescent="0.25">
      <c r="B60" s="10">
        <v>44994</v>
      </c>
      <c r="C60" s="13" t="s">
        <v>351</v>
      </c>
      <c r="D60" s="127" t="s">
        <v>333</v>
      </c>
      <c r="E60" s="16">
        <v>3.49</v>
      </c>
      <c r="F60" s="16">
        <v>2.65</v>
      </c>
      <c r="G60" s="12">
        <v>44994</v>
      </c>
      <c r="H60" s="17">
        <v>3.37</v>
      </c>
      <c r="I60" s="18">
        <f t="shared" si="0"/>
        <v>-3.4383954154727836E-2</v>
      </c>
      <c r="J60" s="53">
        <f t="shared" si="2"/>
        <v>-0.14285714285714293</v>
      </c>
    </row>
    <row r="61" spans="2:10" x14ac:dyDescent="0.25">
      <c r="B61" s="10">
        <v>44994</v>
      </c>
      <c r="C61" s="13" t="s">
        <v>373</v>
      </c>
      <c r="D61" s="35" t="s">
        <v>352</v>
      </c>
      <c r="E61" s="16">
        <v>1.45</v>
      </c>
      <c r="F61" s="16">
        <v>0</v>
      </c>
      <c r="G61" s="12">
        <v>44995</v>
      </c>
      <c r="H61" s="17">
        <v>0.72</v>
      </c>
      <c r="I61" s="18">
        <f>(H61/E61-1)</f>
        <v>-0.50344827586206897</v>
      </c>
      <c r="J61" s="53">
        <f t="shared" si="2"/>
        <v>-0.50344827586206897</v>
      </c>
    </row>
    <row r="62" spans="2:10" x14ac:dyDescent="0.25">
      <c r="B62" s="10">
        <v>44995</v>
      </c>
      <c r="C62" s="13" t="s">
        <v>353</v>
      </c>
      <c r="D62" s="127" t="s">
        <v>303</v>
      </c>
      <c r="E62" s="16">
        <v>3.06</v>
      </c>
      <c r="F62" s="16">
        <v>2.17</v>
      </c>
      <c r="G62" s="12">
        <v>44995</v>
      </c>
      <c r="H62" s="17">
        <v>3.54</v>
      </c>
      <c r="I62" s="18">
        <f>(H62/E62-1)</f>
        <v>0.1568627450980391</v>
      </c>
      <c r="J62" s="53">
        <f t="shared" si="2"/>
        <v>0.53932584269662909</v>
      </c>
    </row>
    <row r="63" spans="2:10" x14ac:dyDescent="0.25">
      <c r="B63" s="10">
        <v>44995</v>
      </c>
      <c r="C63" s="13" t="s">
        <v>372</v>
      </c>
      <c r="D63" s="35" t="s">
        <v>364</v>
      </c>
      <c r="E63" s="16">
        <v>1.71</v>
      </c>
      <c r="F63" s="16">
        <v>0</v>
      </c>
      <c r="G63" s="12" t="s">
        <v>370</v>
      </c>
      <c r="H63" s="17">
        <v>0.55000000000000004</v>
      </c>
      <c r="I63" s="18">
        <f>(H63/E63-1)</f>
        <v>-0.67836257309941517</v>
      </c>
      <c r="J63" s="53">
        <f t="shared" si="2"/>
        <v>-0.67836257309941517</v>
      </c>
    </row>
    <row r="64" spans="2:10" x14ac:dyDescent="0.25">
      <c r="B64" s="10">
        <v>44998</v>
      </c>
      <c r="C64" s="13" t="s">
        <v>384</v>
      </c>
      <c r="D64" s="35" t="s">
        <v>371</v>
      </c>
      <c r="E64" s="16">
        <v>0.95</v>
      </c>
      <c r="F64" s="16">
        <v>0</v>
      </c>
      <c r="G64" s="12">
        <v>45000</v>
      </c>
      <c r="H64" s="17">
        <v>0.27</v>
      </c>
      <c r="I64" s="18">
        <f>(H64/E64-1)</f>
        <v>-0.71578947368421053</v>
      </c>
      <c r="J64" s="53">
        <f t="shared" si="2"/>
        <v>-0.71578947368421053</v>
      </c>
    </row>
    <row r="65" spans="2:10" x14ac:dyDescent="0.25">
      <c r="B65" s="10">
        <v>45002</v>
      </c>
      <c r="C65" s="13" t="s">
        <v>402</v>
      </c>
      <c r="D65" s="127" t="s">
        <v>403</v>
      </c>
      <c r="E65" s="16">
        <v>5.32</v>
      </c>
      <c r="F65" s="16">
        <v>4.49</v>
      </c>
      <c r="G65" s="12">
        <v>45002</v>
      </c>
      <c r="H65" s="17">
        <v>4.5199999999999996</v>
      </c>
      <c r="I65" s="18">
        <f t="shared" ref="I65:I88" si="3">(H65/E65-1)</f>
        <v>-0.15037593984962416</v>
      </c>
      <c r="J65" s="53">
        <f t="shared" si="2"/>
        <v>-0.96385542168674776</v>
      </c>
    </row>
    <row r="66" spans="2:10" x14ac:dyDescent="0.25">
      <c r="B66" s="10">
        <v>45008</v>
      </c>
      <c r="C66" s="13" t="s">
        <v>224</v>
      </c>
      <c r="D66" s="127" t="s">
        <v>420</v>
      </c>
      <c r="E66" s="16">
        <v>4.9400000000000004</v>
      </c>
      <c r="F66" s="16">
        <v>3.97</v>
      </c>
      <c r="G66" s="12">
        <v>45008</v>
      </c>
      <c r="H66" s="17">
        <v>4.51</v>
      </c>
      <c r="I66" s="18">
        <f t="shared" si="3"/>
        <v>-8.7044534412955565E-2</v>
      </c>
      <c r="J66" s="53">
        <f t="shared" si="2"/>
        <v>-0.44329896907216548</v>
      </c>
    </row>
    <row r="67" spans="2:10" x14ac:dyDescent="0.25">
      <c r="B67" s="10">
        <v>45009</v>
      </c>
      <c r="C67" s="13" t="s">
        <v>425</v>
      </c>
      <c r="D67" s="127" t="s">
        <v>426</v>
      </c>
      <c r="E67" s="16">
        <v>1.22</v>
      </c>
      <c r="F67" s="16">
        <v>0.42</v>
      </c>
      <c r="G67" s="12">
        <v>45009</v>
      </c>
      <c r="H67" s="17">
        <v>0.42</v>
      </c>
      <c r="I67" s="18">
        <f t="shared" si="3"/>
        <v>-0.65573770491803285</v>
      </c>
      <c r="J67" s="53">
        <f t="shared" si="2"/>
        <v>-1</v>
      </c>
    </row>
    <row r="68" spans="2:10" x14ac:dyDescent="0.25">
      <c r="B68" s="10">
        <v>45012</v>
      </c>
      <c r="C68" s="13" t="s">
        <v>487</v>
      </c>
      <c r="D68" s="127" t="s">
        <v>432</v>
      </c>
      <c r="E68" s="16">
        <v>3.01</v>
      </c>
      <c r="F68" s="16">
        <v>2.15</v>
      </c>
      <c r="G68" s="12">
        <v>45012</v>
      </c>
      <c r="H68" s="17">
        <v>4.09</v>
      </c>
      <c r="I68" s="18">
        <f t="shared" si="3"/>
        <v>0.35880398671096358</v>
      </c>
      <c r="J68" s="53">
        <f t="shared" si="2"/>
        <v>1.2558139534883723</v>
      </c>
    </row>
    <row r="69" spans="2:10" x14ac:dyDescent="0.25">
      <c r="B69" s="10">
        <v>45013</v>
      </c>
      <c r="C69" s="13" t="s">
        <v>465</v>
      </c>
      <c r="D69" s="127" t="s">
        <v>433</v>
      </c>
      <c r="E69" s="16">
        <v>4.57</v>
      </c>
      <c r="F69" s="16">
        <v>3.78</v>
      </c>
      <c r="G69" s="12">
        <v>45013</v>
      </c>
      <c r="H69" s="17">
        <v>3.78</v>
      </c>
      <c r="I69" s="18">
        <f t="shared" si="3"/>
        <v>-0.17286652078774623</v>
      </c>
      <c r="J69" s="53">
        <f t="shared" si="2"/>
        <v>-1</v>
      </c>
    </row>
    <row r="70" spans="2:10" x14ac:dyDescent="0.25">
      <c r="B70" s="10" t="s">
        <v>439</v>
      </c>
      <c r="C70" s="13" t="s">
        <v>438</v>
      </c>
      <c r="D70" s="127" t="s">
        <v>435</v>
      </c>
      <c r="E70" s="16">
        <v>5.5</v>
      </c>
      <c r="F70" s="16">
        <v>3.87</v>
      </c>
      <c r="G70" s="12">
        <v>45014</v>
      </c>
      <c r="H70" s="17">
        <v>7.21</v>
      </c>
      <c r="I70" s="18">
        <f t="shared" si="3"/>
        <v>0.3109090909090908</v>
      </c>
      <c r="J70" s="53">
        <f t="shared" si="2"/>
        <v>1.0490797546012269</v>
      </c>
    </row>
    <row r="71" spans="2:10" x14ac:dyDescent="0.25">
      <c r="B71" s="10">
        <v>45019</v>
      </c>
      <c r="C71" s="13" t="s">
        <v>451</v>
      </c>
      <c r="D71" s="35" t="s">
        <v>222</v>
      </c>
      <c r="E71" s="16">
        <v>3.7</v>
      </c>
      <c r="F71" s="16">
        <v>2.74</v>
      </c>
      <c r="G71" s="12">
        <v>45020</v>
      </c>
      <c r="H71" s="17">
        <v>3.14</v>
      </c>
      <c r="I71" s="18">
        <f t="shared" si="3"/>
        <v>-0.15135135135135136</v>
      </c>
      <c r="J71" s="53">
        <f t="shared" ref="J71:J81" si="4">(H71-E71)/(E71-F71)</f>
        <v>-0.58333333333333337</v>
      </c>
    </row>
    <row r="72" spans="2:10" x14ac:dyDescent="0.25">
      <c r="B72" s="10">
        <v>45020</v>
      </c>
      <c r="C72" s="13" t="s">
        <v>460</v>
      </c>
      <c r="D72" s="127" t="s">
        <v>459</v>
      </c>
      <c r="E72" s="16">
        <v>4.08</v>
      </c>
      <c r="F72" s="16">
        <v>3.44</v>
      </c>
      <c r="G72" s="12">
        <v>45020</v>
      </c>
      <c r="H72" s="17">
        <v>3.44</v>
      </c>
      <c r="I72" s="18">
        <f t="shared" si="3"/>
        <v>-0.15686274509803921</v>
      </c>
      <c r="J72" s="53">
        <f t="shared" si="4"/>
        <v>-1</v>
      </c>
    </row>
    <row r="73" spans="2:10" x14ac:dyDescent="0.25">
      <c r="B73" s="10">
        <v>45027</v>
      </c>
      <c r="C73" s="13" t="s">
        <v>471</v>
      </c>
      <c r="D73" s="35" t="s">
        <v>472</v>
      </c>
      <c r="E73" s="16">
        <v>2.08</v>
      </c>
      <c r="F73" s="16">
        <v>0</v>
      </c>
      <c r="G73" s="12">
        <v>45028</v>
      </c>
      <c r="H73" s="17">
        <v>2.06</v>
      </c>
      <c r="I73" s="18">
        <f t="shared" si="3"/>
        <v>-9.6153846153845812E-3</v>
      </c>
      <c r="J73" s="53">
        <f t="shared" si="4"/>
        <v>-9.6153846153846229E-3</v>
      </c>
    </row>
    <row r="74" spans="2:10" x14ac:dyDescent="0.25">
      <c r="B74" s="10">
        <v>45028</v>
      </c>
      <c r="C74" s="13" t="s">
        <v>474</v>
      </c>
      <c r="D74" s="35" t="s">
        <v>473</v>
      </c>
      <c r="E74" s="16">
        <v>3.93</v>
      </c>
      <c r="F74" s="16">
        <v>3.17</v>
      </c>
      <c r="G74" s="12">
        <v>45028</v>
      </c>
      <c r="H74" s="17">
        <v>2.81</v>
      </c>
      <c r="I74" s="18">
        <f t="shared" si="3"/>
        <v>-0.28498727735368956</v>
      </c>
      <c r="J74" s="53">
        <f t="shared" si="4"/>
        <v>-1.4736842105263155</v>
      </c>
    </row>
    <row r="75" spans="2:10" x14ac:dyDescent="0.25">
      <c r="B75" s="10">
        <v>45028</v>
      </c>
      <c r="C75" s="13" t="s">
        <v>475</v>
      </c>
      <c r="D75" s="35" t="s">
        <v>476</v>
      </c>
      <c r="E75" s="16">
        <v>2.0099999999999998</v>
      </c>
      <c r="F75" s="16">
        <v>0</v>
      </c>
      <c r="G75" s="12">
        <v>45030</v>
      </c>
      <c r="H75" s="17">
        <v>1.46</v>
      </c>
      <c r="I75" s="18">
        <f t="shared" si="3"/>
        <v>-0.27363184079601988</v>
      </c>
      <c r="J75" s="53">
        <f t="shared" si="4"/>
        <v>-0.27363184079601982</v>
      </c>
    </row>
    <row r="76" spans="2:10" x14ac:dyDescent="0.25">
      <c r="B76" s="10">
        <v>45034</v>
      </c>
      <c r="C76" s="13" t="s">
        <v>488</v>
      </c>
      <c r="D76" s="35" t="s">
        <v>489</v>
      </c>
      <c r="E76" s="16">
        <v>3.34</v>
      </c>
      <c r="F76" s="16">
        <v>2.61</v>
      </c>
      <c r="G76" s="12">
        <v>45034</v>
      </c>
      <c r="H76" s="17">
        <v>3.01</v>
      </c>
      <c r="I76" s="18">
        <f t="shared" si="3"/>
        <v>-9.8802395209580895E-2</v>
      </c>
      <c r="J76" s="53">
        <f t="shared" si="4"/>
        <v>-0.45205479452054803</v>
      </c>
    </row>
    <row r="77" spans="2:10" x14ac:dyDescent="0.25">
      <c r="B77" s="10">
        <v>45035</v>
      </c>
      <c r="C77" s="13" t="s">
        <v>490</v>
      </c>
      <c r="D77" s="35" t="s">
        <v>491</v>
      </c>
      <c r="E77" s="16">
        <v>3.07</v>
      </c>
      <c r="F77" s="16">
        <v>2.31</v>
      </c>
      <c r="G77" s="12">
        <v>45035</v>
      </c>
      <c r="H77" s="17">
        <v>3.12</v>
      </c>
      <c r="I77" s="18">
        <f t="shared" si="3"/>
        <v>1.6286644951140072E-2</v>
      </c>
      <c r="J77" s="53">
        <f t="shared" si="4"/>
        <v>6.5789473684210897E-2</v>
      </c>
    </row>
    <row r="78" spans="2:10" x14ac:dyDescent="0.25">
      <c r="B78" s="10">
        <v>45035</v>
      </c>
      <c r="C78" s="13" t="s">
        <v>495</v>
      </c>
      <c r="D78" s="35" t="s">
        <v>494</v>
      </c>
      <c r="E78" s="16">
        <v>0.92</v>
      </c>
      <c r="F78" s="16">
        <v>0</v>
      </c>
      <c r="G78" s="12">
        <v>45036</v>
      </c>
      <c r="H78" s="17">
        <v>1.47</v>
      </c>
      <c r="I78" s="18">
        <f t="shared" si="3"/>
        <v>0.59782608695652173</v>
      </c>
      <c r="J78" s="53">
        <f t="shared" si="4"/>
        <v>0.59782608695652162</v>
      </c>
    </row>
    <row r="79" spans="2:10" x14ac:dyDescent="0.25">
      <c r="B79" s="10">
        <v>45036</v>
      </c>
      <c r="C79" s="13" t="s">
        <v>496</v>
      </c>
      <c r="D79" s="35" t="s">
        <v>497</v>
      </c>
      <c r="E79" s="16">
        <v>2.2599999999999998</v>
      </c>
      <c r="F79" s="16">
        <v>0</v>
      </c>
      <c r="G79" s="12">
        <v>45036</v>
      </c>
      <c r="H79" s="17">
        <v>2.1</v>
      </c>
      <c r="I79" s="18">
        <f t="shared" si="3"/>
        <v>-7.0796460176991038E-2</v>
      </c>
      <c r="J79" s="53">
        <f t="shared" si="4"/>
        <v>-7.0796460176991025E-2</v>
      </c>
    </row>
    <row r="80" spans="2:10" x14ac:dyDescent="0.25">
      <c r="B80" s="10">
        <v>45037</v>
      </c>
      <c r="C80" s="13" t="s">
        <v>500</v>
      </c>
      <c r="D80" s="35" t="s">
        <v>501</v>
      </c>
      <c r="E80" s="16">
        <v>2.42</v>
      </c>
      <c r="F80" s="16">
        <v>1.58</v>
      </c>
      <c r="G80" s="12">
        <v>45037</v>
      </c>
      <c r="H80" s="17">
        <v>2.2000000000000002</v>
      </c>
      <c r="I80" s="18">
        <f t="shared" si="3"/>
        <v>-9.0909090909090828E-2</v>
      </c>
      <c r="J80" s="53">
        <f t="shared" si="4"/>
        <v>-0.26190476190476164</v>
      </c>
    </row>
    <row r="81" spans="1:10" x14ac:dyDescent="0.25">
      <c r="B81" s="10">
        <v>45040</v>
      </c>
      <c r="C81" s="13" t="s">
        <v>474</v>
      </c>
      <c r="D81" s="35" t="s">
        <v>473</v>
      </c>
      <c r="E81" s="16">
        <v>2.3199999999999998</v>
      </c>
      <c r="F81" s="16">
        <v>1.49</v>
      </c>
      <c r="G81" s="12">
        <v>45041</v>
      </c>
      <c r="H81" s="17">
        <v>2.52</v>
      </c>
      <c r="I81" s="18">
        <f t="shared" si="3"/>
        <v>8.6206896551724199E-2</v>
      </c>
      <c r="J81" s="53">
        <f t="shared" si="4"/>
        <v>0.240963855421687</v>
      </c>
    </row>
    <row r="82" spans="1:10" x14ac:dyDescent="0.25">
      <c r="B82" s="10">
        <v>45041</v>
      </c>
      <c r="C82" s="13" t="s">
        <v>512</v>
      </c>
      <c r="D82" s="35" t="s">
        <v>510</v>
      </c>
      <c r="E82" s="16">
        <v>1.71</v>
      </c>
      <c r="F82" s="16">
        <v>0</v>
      </c>
      <c r="G82" s="12">
        <v>45041</v>
      </c>
      <c r="H82" s="17">
        <v>1.61</v>
      </c>
      <c r="I82" s="18">
        <f t="shared" si="3"/>
        <v>-5.8479532163742576E-2</v>
      </c>
      <c r="J82" s="53">
        <f>(H82-E82)/(E82-F82)/2</f>
        <v>-2.9239766081871305E-2</v>
      </c>
    </row>
    <row r="83" spans="1:10" x14ac:dyDescent="0.25">
      <c r="B83" s="10">
        <v>45041</v>
      </c>
      <c r="C83" s="13" t="s">
        <v>513</v>
      </c>
      <c r="D83" s="35" t="s">
        <v>510</v>
      </c>
      <c r="E83" s="16">
        <v>1.71</v>
      </c>
      <c r="F83" s="16">
        <v>0</v>
      </c>
      <c r="G83" s="12">
        <v>45042</v>
      </c>
      <c r="H83" s="17">
        <v>1.85</v>
      </c>
      <c r="I83" s="18">
        <f t="shared" si="3"/>
        <v>8.1871345029239873E-2</v>
      </c>
      <c r="J83" s="53">
        <f>(H83-E83)/(E83-F83)/2</f>
        <v>4.0935672514619922E-2</v>
      </c>
    </row>
    <row r="84" spans="1:10" x14ac:dyDescent="0.25">
      <c r="B84" s="10">
        <v>45042</v>
      </c>
      <c r="C84" s="13" t="s">
        <v>514</v>
      </c>
      <c r="D84" s="127" t="s">
        <v>515</v>
      </c>
      <c r="E84" s="16">
        <v>4.1500000000000004</v>
      </c>
      <c r="F84" s="16">
        <v>3.38</v>
      </c>
      <c r="G84" s="12">
        <v>45042</v>
      </c>
      <c r="H84" s="17">
        <v>4.8499999999999996</v>
      </c>
      <c r="I84" s="18">
        <f t="shared" si="3"/>
        <v>0.1686746987951806</v>
      </c>
      <c r="J84" s="53">
        <f t="shared" ref="J84:J120" si="5">(H84-E84)/(E84-F84)</f>
        <v>0.90909090909090762</v>
      </c>
    </row>
    <row r="85" spans="1:10" x14ac:dyDescent="0.25">
      <c r="B85" s="10">
        <v>45042</v>
      </c>
      <c r="C85" s="13" t="s">
        <v>539</v>
      </c>
      <c r="D85" s="127" t="s">
        <v>520</v>
      </c>
      <c r="E85" s="16">
        <v>3.13</v>
      </c>
      <c r="F85" s="16">
        <v>2.36</v>
      </c>
      <c r="G85" s="12">
        <v>45042</v>
      </c>
      <c r="H85" s="17">
        <v>3.41</v>
      </c>
      <c r="I85" s="18">
        <f t="shared" si="3"/>
        <v>8.9456869009584716E-2</v>
      </c>
      <c r="J85" s="53">
        <f t="shared" si="5"/>
        <v>0.36363636363636392</v>
      </c>
    </row>
    <row r="86" spans="1:10" x14ac:dyDescent="0.25">
      <c r="B86" s="10">
        <v>45042</v>
      </c>
      <c r="C86" s="13" t="s">
        <v>521</v>
      </c>
      <c r="D86" s="35" t="s">
        <v>522</v>
      </c>
      <c r="E86" s="16">
        <v>0.87</v>
      </c>
      <c r="F86" s="16">
        <v>0</v>
      </c>
      <c r="G86" s="12">
        <v>45043</v>
      </c>
      <c r="H86" s="17">
        <v>0.74</v>
      </c>
      <c r="I86" s="18">
        <f t="shared" si="3"/>
        <v>-0.14942528735632188</v>
      </c>
      <c r="J86" s="53">
        <f t="shared" si="5"/>
        <v>-0.14942528735632185</v>
      </c>
    </row>
    <row r="87" spans="1:10" x14ac:dyDescent="0.25">
      <c r="B87" s="10">
        <v>45043</v>
      </c>
      <c r="C87" s="13" t="s">
        <v>524</v>
      </c>
      <c r="D87" s="127" t="s">
        <v>523</v>
      </c>
      <c r="E87" s="16">
        <v>3.32</v>
      </c>
      <c r="F87" s="16">
        <v>2.52</v>
      </c>
      <c r="G87" s="12">
        <v>45043</v>
      </c>
      <c r="H87" s="17">
        <v>3.85</v>
      </c>
      <c r="I87" s="18">
        <f t="shared" si="3"/>
        <v>0.15963855421686746</v>
      </c>
      <c r="J87" s="53">
        <f t="shared" si="5"/>
        <v>0.66250000000000042</v>
      </c>
    </row>
    <row r="88" spans="1:10" x14ac:dyDescent="0.25">
      <c r="A88" s="10" t="s">
        <v>0</v>
      </c>
      <c r="B88" s="10">
        <v>45043</v>
      </c>
      <c r="C88" s="13" t="s">
        <v>529</v>
      </c>
      <c r="D88" s="35" t="s">
        <v>528</v>
      </c>
      <c r="E88" s="16">
        <v>3.44</v>
      </c>
      <c r="F88" s="16">
        <v>2.68</v>
      </c>
      <c r="G88" s="12">
        <v>45044</v>
      </c>
      <c r="H88" s="17">
        <v>4.0999999999999996</v>
      </c>
      <c r="I88" s="18">
        <f t="shared" si="3"/>
        <v>0.19186046511627897</v>
      </c>
      <c r="J88" s="53">
        <f t="shared" si="5"/>
        <v>0.86842105263157876</v>
      </c>
    </row>
    <row r="89" spans="1:10" x14ac:dyDescent="0.25">
      <c r="B89" s="10">
        <v>45044</v>
      </c>
      <c r="C89" s="13" t="s">
        <v>530</v>
      </c>
      <c r="D89" s="35" t="s">
        <v>531</v>
      </c>
      <c r="E89" s="16">
        <v>3</v>
      </c>
      <c r="F89" s="16">
        <v>2.27</v>
      </c>
      <c r="G89" s="12">
        <v>45044</v>
      </c>
      <c r="H89" s="17">
        <v>2.2599999999999998</v>
      </c>
      <c r="I89" s="18">
        <f>(H89/E89-1)</f>
        <v>-0.2466666666666667</v>
      </c>
      <c r="J89" s="53">
        <f t="shared" si="5"/>
        <v>-1.0136986301369866</v>
      </c>
    </row>
    <row r="90" spans="1:10" x14ac:dyDescent="0.25">
      <c r="B90" s="10">
        <v>45054</v>
      </c>
      <c r="C90" s="13" t="s">
        <v>540</v>
      </c>
      <c r="D90" s="127" t="s">
        <v>541</v>
      </c>
      <c r="E90" s="16">
        <v>5.14</v>
      </c>
      <c r="F90" s="16">
        <v>4.41</v>
      </c>
      <c r="G90" s="12">
        <v>45054</v>
      </c>
      <c r="H90" s="17">
        <v>5.36</v>
      </c>
      <c r="I90" s="18">
        <f>(H90/E90-1)</f>
        <v>4.2801556420233533E-2</v>
      </c>
      <c r="J90" s="53">
        <f t="shared" si="5"/>
        <v>0.30136986301369972</v>
      </c>
    </row>
    <row r="91" spans="1:10" x14ac:dyDescent="0.25">
      <c r="B91" s="10">
        <v>45054</v>
      </c>
      <c r="C91" s="13" t="s">
        <v>546</v>
      </c>
      <c r="D91" s="127" t="s">
        <v>547</v>
      </c>
      <c r="E91" s="16">
        <v>3.63</v>
      </c>
      <c r="F91" s="16">
        <v>2.85</v>
      </c>
      <c r="G91" s="12">
        <v>45055</v>
      </c>
      <c r="H91" s="17">
        <v>3.27</v>
      </c>
      <c r="I91" s="18">
        <f>(H91/E91-1)</f>
        <v>-9.9173553719008267E-2</v>
      </c>
      <c r="J91" s="53">
        <f t="shared" si="5"/>
        <v>-0.46153846153846151</v>
      </c>
    </row>
    <row r="92" spans="1:10" x14ac:dyDescent="0.25">
      <c r="B92" s="10">
        <v>45055</v>
      </c>
      <c r="C92" s="13" t="s">
        <v>579</v>
      </c>
      <c r="D92" s="127" t="s">
        <v>548</v>
      </c>
      <c r="E92" s="16">
        <v>4.46</v>
      </c>
      <c r="F92" s="16">
        <v>3.88</v>
      </c>
      <c r="G92" s="12">
        <v>45056</v>
      </c>
      <c r="H92" s="17">
        <v>3.86</v>
      </c>
      <c r="I92" s="18">
        <f>(H92/E92-1)</f>
        <v>-0.13452914798206284</v>
      </c>
      <c r="J92" s="53">
        <f t="shared" si="5"/>
        <v>-1.0344827586206897</v>
      </c>
    </row>
    <row r="93" spans="1:10" x14ac:dyDescent="0.25">
      <c r="B93" s="10">
        <v>45056</v>
      </c>
      <c r="C93" s="13" t="s">
        <v>656</v>
      </c>
      <c r="D93" s="35" t="s">
        <v>550</v>
      </c>
      <c r="E93" s="16">
        <v>1.61</v>
      </c>
      <c r="F93" s="16">
        <v>0.88</v>
      </c>
      <c r="G93" s="12">
        <v>45056</v>
      </c>
      <c r="H93" s="17">
        <v>1.25</v>
      </c>
      <c r="I93" s="18">
        <f>(H93/E93-1)</f>
        <v>-0.22360248447204978</v>
      </c>
      <c r="J93" s="53">
        <f t="shared" si="5"/>
        <v>-0.49315068493150693</v>
      </c>
    </row>
    <row r="94" spans="1:10" x14ac:dyDescent="0.25">
      <c r="B94" s="10">
        <v>45056</v>
      </c>
      <c r="C94" s="13" t="s">
        <v>563</v>
      </c>
      <c r="D94" s="35" t="s">
        <v>559</v>
      </c>
      <c r="E94" s="16">
        <v>3.33</v>
      </c>
      <c r="F94" s="16">
        <v>2.5499999999999998</v>
      </c>
      <c r="G94" s="12">
        <v>45057</v>
      </c>
      <c r="H94" s="17">
        <v>2.96</v>
      </c>
      <c r="I94" s="18">
        <f t="shared" ref="I94:I99" si="6">(H94/E94-1)</f>
        <v>-0.11111111111111116</v>
      </c>
      <c r="J94" s="53">
        <f t="shared" si="5"/>
        <v>-0.47435897435897434</v>
      </c>
    </row>
    <row r="95" spans="1:10" x14ac:dyDescent="0.25">
      <c r="B95" s="10">
        <v>45057</v>
      </c>
      <c r="C95" s="13" t="s">
        <v>563</v>
      </c>
      <c r="D95" s="35" t="s">
        <v>562</v>
      </c>
      <c r="E95" s="16">
        <v>2.5099999999999998</v>
      </c>
      <c r="F95" s="16">
        <v>1.83</v>
      </c>
      <c r="G95" s="12">
        <v>45057</v>
      </c>
      <c r="H95" s="17">
        <v>3.32</v>
      </c>
      <c r="I95" s="18">
        <f t="shared" si="6"/>
        <v>0.3227091633466137</v>
      </c>
      <c r="J95" s="53">
        <f t="shared" si="5"/>
        <v>1.1911764705882359</v>
      </c>
    </row>
    <row r="96" spans="1:10" x14ac:dyDescent="0.25">
      <c r="B96" s="10">
        <v>45057</v>
      </c>
      <c r="C96" s="13" t="s">
        <v>567</v>
      </c>
      <c r="D96" s="127" t="s">
        <v>566</v>
      </c>
      <c r="E96" s="16">
        <v>4.09</v>
      </c>
      <c r="F96" s="16">
        <v>3.23</v>
      </c>
      <c r="G96" s="12">
        <v>45058</v>
      </c>
      <c r="H96" s="17">
        <v>3.19</v>
      </c>
      <c r="I96" s="18">
        <f t="shared" si="6"/>
        <v>-0.22004889975550124</v>
      </c>
      <c r="J96" s="53">
        <f t="shared" si="5"/>
        <v>-1.0465116279069768</v>
      </c>
    </row>
    <row r="97" spans="1:10" x14ac:dyDescent="0.25">
      <c r="B97" s="10">
        <v>45058</v>
      </c>
      <c r="C97" s="13" t="s">
        <v>568</v>
      </c>
      <c r="D97" s="35" t="s">
        <v>569</v>
      </c>
      <c r="E97" s="16">
        <v>1</v>
      </c>
      <c r="F97" s="16">
        <v>0</v>
      </c>
      <c r="G97" s="12">
        <v>45062</v>
      </c>
      <c r="H97" s="17">
        <v>0.69</v>
      </c>
      <c r="I97" s="18">
        <f t="shared" si="6"/>
        <v>-0.31000000000000005</v>
      </c>
      <c r="J97" s="53">
        <f t="shared" si="5"/>
        <v>-0.31000000000000005</v>
      </c>
    </row>
    <row r="98" spans="1:10" x14ac:dyDescent="0.25">
      <c r="B98" s="10">
        <v>45062</v>
      </c>
      <c r="C98" s="13" t="s">
        <v>575</v>
      </c>
      <c r="D98" s="35" t="s">
        <v>574</v>
      </c>
      <c r="E98" s="16">
        <v>1.63</v>
      </c>
      <c r="F98" s="16">
        <v>0</v>
      </c>
      <c r="G98" s="12">
        <v>45063</v>
      </c>
      <c r="H98" s="17">
        <v>1.35</v>
      </c>
      <c r="I98" s="18">
        <f t="shared" si="6"/>
        <v>-0.17177914110429437</v>
      </c>
      <c r="J98" s="53">
        <f t="shared" si="5"/>
        <v>-0.17177914110429437</v>
      </c>
    </row>
    <row r="99" spans="1:10" x14ac:dyDescent="0.25">
      <c r="B99" s="10">
        <v>45063</v>
      </c>
      <c r="C99" s="13" t="s">
        <v>628</v>
      </c>
      <c r="D99" s="35" t="s">
        <v>578</v>
      </c>
      <c r="E99" s="16">
        <v>5.81</v>
      </c>
      <c r="F99" s="16">
        <v>5.21</v>
      </c>
      <c r="G99" s="12">
        <v>45063</v>
      </c>
      <c r="H99" s="17">
        <v>5.21</v>
      </c>
      <c r="I99" s="18">
        <f t="shared" si="6"/>
        <v>-0.10327022375215145</v>
      </c>
      <c r="J99" s="53">
        <f t="shared" si="5"/>
        <v>-1</v>
      </c>
    </row>
    <row r="100" spans="1:10" x14ac:dyDescent="0.25">
      <c r="B100" s="10">
        <v>45065</v>
      </c>
      <c r="C100" s="13" t="s">
        <v>581</v>
      </c>
      <c r="D100" s="127" t="s">
        <v>580</v>
      </c>
      <c r="E100" s="16">
        <v>5.73</v>
      </c>
      <c r="F100" s="16">
        <v>4.9400000000000004</v>
      </c>
      <c r="G100" s="12">
        <v>45065</v>
      </c>
      <c r="H100" s="17">
        <v>6.57</v>
      </c>
      <c r="I100" s="18">
        <f t="shared" ref="I100:I125" si="7">(H100/E100-1)</f>
        <v>0.14659685863874339</v>
      </c>
      <c r="J100" s="53">
        <f t="shared" si="5"/>
        <v>1.063291139240506</v>
      </c>
    </row>
    <row r="101" spans="1:10" x14ac:dyDescent="0.25">
      <c r="B101" s="10">
        <v>45069</v>
      </c>
      <c r="C101" s="13" t="s">
        <v>593</v>
      </c>
      <c r="D101" s="127" t="s">
        <v>592</v>
      </c>
      <c r="E101" s="16">
        <v>2.92</v>
      </c>
      <c r="F101" s="16">
        <v>2.13</v>
      </c>
      <c r="G101" s="12">
        <v>45069</v>
      </c>
      <c r="H101" s="17">
        <v>3.95</v>
      </c>
      <c r="I101" s="18">
        <f t="shared" si="7"/>
        <v>0.35273972602739745</v>
      </c>
      <c r="J101" s="53">
        <f t="shared" si="5"/>
        <v>1.3037974683544307</v>
      </c>
    </row>
    <row r="102" spans="1:10" x14ac:dyDescent="0.25">
      <c r="A102" s="10" t="s">
        <v>0</v>
      </c>
      <c r="B102" s="10">
        <v>45070</v>
      </c>
      <c r="C102" s="13" t="s">
        <v>601</v>
      </c>
      <c r="D102" s="35" t="s">
        <v>600</v>
      </c>
      <c r="E102" s="16">
        <v>2.88</v>
      </c>
      <c r="F102" s="16">
        <v>2.11</v>
      </c>
      <c r="G102" s="12">
        <v>45070</v>
      </c>
      <c r="H102" s="17">
        <v>2.1</v>
      </c>
      <c r="I102" s="18">
        <f t="shared" si="7"/>
        <v>-0.27083333333333326</v>
      </c>
      <c r="J102" s="53">
        <f t="shared" si="5"/>
        <v>-1.0129870129870127</v>
      </c>
    </row>
    <row r="103" spans="1:10" x14ac:dyDescent="0.25">
      <c r="B103" s="10">
        <v>45071</v>
      </c>
      <c r="C103" s="13" t="s">
        <v>623</v>
      </c>
      <c r="D103" s="127" t="s">
        <v>605</v>
      </c>
      <c r="E103" s="16">
        <v>7.65</v>
      </c>
      <c r="F103" s="16">
        <v>6.85</v>
      </c>
      <c r="G103" s="12">
        <v>45071</v>
      </c>
      <c r="H103" s="17">
        <v>6.85</v>
      </c>
      <c r="I103" s="18">
        <f t="shared" si="7"/>
        <v>-0.10457516339869288</v>
      </c>
      <c r="J103" s="53">
        <f t="shared" si="5"/>
        <v>-1</v>
      </c>
    </row>
    <row r="104" spans="1:10" x14ac:dyDescent="0.25">
      <c r="B104" s="10">
        <v>45071</v>
      </c>
      <c r="C104" s="13" t="s">
        <v>611</v>
      </c>
      <c r="D104" s="35" t="s">
        <v>610</v>
      </c>
      <c r="E104" s="16">
        <v>3.3</v>
      </c>
      <c r="F104" s="16">
        <v>0</v>
      </c>
      <c r="G104" s="12">
        <v>45072</v>
      </c>
      <c r="H104" s="17">
        <v>4.3600000000000003</v>
      </c>
      <c r="I104" s="18">
        <f t="shared" si="7"/>
        <v>0.32121212121212128</v>
      </c>
      <c r="J104" s="53">
        <f t="shared" si="5"/>
        <v>0.32121212121212139</v>
      </c>
    </row>
    <row r="105" spans="1:10" x14ac:dyDescent="0.25">
      <c r="B105" s="10">
        <v>45072</v>
      </c>
      <c r="C105" s="13" t="s">
        <v>616</v>
      </c>
      <c r="D105" s="35" t="s">
        <v>617</v>
      </c>
      <c r="E105" s="16">
        <v>2.83</v>
      </c>
      <c r="F105" s="16">
        <v>0</v>
      </c>
      <c r="G105" s="12">
        <v>45076</v>
      </c>
      <c r="H105" s="17">
        <v>2.74</v>
      </c>
      <c r="I105" s="18">
        <f t="shared" si="7"/>
        <v>-3.180212014134276E-2</v>
      </c>
      <c r="J105" s="53">
        <f t="shared" si="5"/>
        <v>-3.1802120141342705E-2</v>
      </c>
    </row>
    <row r="106" spans="1:10" x14ac:dyDescent="0.25">
      <c r="B106" s="10">
        <v>45076</v>
      </c>
      <c r="C106" s="13" t="s">
        <v>625</v>
      </c>
      <c r="D106" s="127" t="s">
        <v>624</v>
      </c>
      <c r="E106" s="16">
        <v>2.02</v>
      </c>
      <c r="F106" s="16">
        <v>1.21</v>
      </c>
      <c r="G106" s="12">
        <v>45076</v>
      </c>
      <c r="H106" s="17">
        <v>1.19</v>
      </c>
      <c r="I106" s="18">
        <f t="shared" si="7"/>
        <v>-0.41089108910891092</v>
      </c>
      <c r="J106" s="53">
        <f t="shared" si="5"/>
        <v>-1.0246913580246915</v>
      </c>
    </row>
    <row r="107" spans="1:10" x14ac:dyDescent="0.25">
      <c r="B107" s="10">
        <v>45077</v>
      </c>
      <c r="C107" s="13" t="s">
        <v>630</v>
      </c>
      <c r="D107" s="35" t="s">
        <v>629</v>
      </c>
      <c r="E107" s="16">
        <v>5.18</v>
      </c>
      <c r="F107" s="16">
        <v>4.4000000000000004</v>
      </c>
      <c r="G107" s="12">
        <v>45077</v>
      </c>
      <c r="H107" s="17">
        <v>5.97</v>
      </c>
      <c r="I107" s="18">
        <f t="shared" si="7"/>
        <v>0.15250965250965254</v>
      </c>
      <c r="J107" s="53">
        <f t="shared" si="5"/>
        <v>1.0128205128205137</v>
      </c>
    </row>
    <row r="108" spans="1:10" x14ac:dyDescent="0.25">
      <c r="B108" s="10">
        <v>45077</v>
      </c>
      <c r="C108" s="13" t="s">
        <v>641</v>
      </c>
      <c r="D108" s="35" t="s">
        <v>640</v>
      </c>
      <c r="E108" s="16">
        <v>2.92</v>
      </c>
      <c r="F108" s="16">
        <v>0</v>
      </c>
      <c r="G108" s="12">
        <v>45077</v>
      </c>
      <c r="H108" s="17">
        <v>3.42</v>
      </c>
      <c r="I108" s="18">
        <f t="shared" si="7"/>
        <v>0.17123287671232879</v>
      </c>
      <c r="J108" s="53">
        <f t="shared" si="5"/>
        <v>0.17123287671232876</v>
      </c>
    </row>
    <row r="109" spans="1:10" x14ac:dyDescent="0.25">
      <c r="B109" s="10">
        <v>45078</v>
      </c>
      <c r="C109" s="13" t="s">
        <v>648</v>
      </c>
      <c r="D109" s="35" t="s">
        <v>649</v>
      </c>
      <c r="E109" s="16">
        <v>2.11</v>
      </c>
      <c r="F109" s="16">
        <v>0</v>
      </c>
      <c r="G109" s="12">
        <v>45078</v>
      </c>
      <c r="H109" s="17">
        <v>2.2799999999999998</v>
      </c>
      <c r="I109" s="18">
        <f t="shared" si="7"/>
        <v>8.0568720379146974E-2</v>
      </c>
      <c r="J109" s="53">
        <f t="shared" si="5"/>
        <v>8.0568720379146891E-2</v>
      </c>
    </row>
    <row r="110" spans="1:10" x14ac:dyDescent="0.25">
      <c r="B110" s="10">
        <v>45078</v>
      </c>
      <c r="C110" s="13" t="s">
        <v>641</v>
      </c>
      <c r="D110" s="35" t="s">
        <v>640</v>
      </c>
      <c r="E110" s="16">
        <v>2.44</v>
      </c>
      <c r="F110" s="16">
        <v>0</v>
      </c>
      <c r="G110" s="12">
        <v>44987</v>
      </c>
      <c r="H110" s="17">
        <v>1.55</v>
      </c>
      <c r="I110" s="18">
        <f t="shared" si="7"/>
        <v>-0.36475409836065575</v>
      </c>
      <c r="J110" s="53">
        <f t="shared" si="5"/>
        <v>-0.3647540983606557</v>
      </c>
    </row>
    <row r="111" spans="1:10" x14ac:dyDescent="0.25">
      <c r="B111" s="10">
        <v>45082</v>
      </c>
      <c r="C111" s="13" t="s">
        <v>654</v>
      </c>
      <c r="D111" s="127" t="s">
        <v>655</v>
      </c>
      <c r="E111" s="16">
        <v>3.7</v>
      </c>
      <c r="F111" s="16">
        <v>3.04</v>
      </c>
      <c r="G111" s="12">
        <v>45082</v>
      </c>
      <c r="H111" s="17">
        <v>3.96</v>
      </c>
      <c r="I111" s="18">
        <f t="shared" si="7"/>
        <v>7.0270270270270219E-2</v>
      </c>
      <c r="J111" s="53">
        <f t="shared" si="5"/>
        <v>0.39393939393939353</v>
      </c>
    </row>
    <row r="112" spans="1:10" x14ac:dyDescent="0.25">
      <c r="B112" s="10">
        <v>45083</v>
      </c>
      <c r="C112" s="13" t="s">
        <v>658</v>
      </c>
      <c r="D112" s="35" t="s">
        <v>657</v>
      </c>
      <c r="E112" s="16">
        <v>1.04</v>
      </c>
      <c r="F112" s="16">
        <v>0</v>
      </c>
      <c r="G112" s="12">
        <v>45083</v>
      </c>
      <c r="H112" s="17">
        <v>1.08</v>
      </c>
      <c r="I112" s="18">
        <f t="shared" si="7"/>
        <v>3.8461538461538547E-2</v>
      </c>
      <c r="J112" s="53">
        <f t="shared" si="5"/>
        <v>3.8461538461538491E-2</v>
      </c>
    </row>
    <row r="113" spans="1:10" x14ac:dyDescent="0.25">
      <c r="B113" s="10">
        <v>45083</v>
      </c>
      <c r="C113" s="13" t="s">
        <v>663</v>
      </c>
      <c r="D113" s="127" t="s">
        <v>664</v>
      </c>
      <c r="E113" s="16">
        <v>3.14</v>
      </c>
      <c r="F113" s="16">
        <v>2.4500000000000002</v>
      </c>
      <c r="G113" s="12">
        <v>45083</v>
      </c>
      <c r="H113" s="17">
        <v>2.4</v>
      </c>
      <c r="I113" s="18">
        <f t="shared" si="7"/>
        <v>-0.23566878980891726</v>
      </c>
      <c r="J113" s="53">
        <f t="shared" si="5"/>
        <v>-1.0724637681159424</v>
      </c>
    </row>
    <row r="114" spans="1:10" x14ac:dyDescent="0.25">
      <c r="B114" s="10">
        <v>45084</v>
      </c>
      <c r="C114" s="13" t="s">
        <v>669</v>
      </c>
      <c r="D114" s="35" t="s">
        <v>670</v>
      </c>
      <c r="E114" s="16">
        <v>3.55</v>
      </c>
      <c r="F114" s="16">
        <v>2.79</v>
      </c>
      <c r="G114" s="12">
        <v>45084</v>
      </c>
      <c r="H114" s="17">
        <v>2.76</v>
      </c>
      <c r="I114" s="18">
        <f t="shared" si="7"/>
        <v>-0.22253521126760567</v>
      </c>
      <c r="J114" s="53">
        <f t="shared" si="5"/>
        <v>-1.0394736842105265</v>
      </c>
    </row>
    <row r="115" spans="1:10" x14ac:dyDescent="0.25">
      <c r="B115" s="10">
        <v>45103</v>
      </c>
      <c r="C115" s="13" t="s">
        <v>677</v>
      </c>
      <c r="D115" s="127" t="s">
        <v>676</v>
      </c>
      <c r="E115" s="16">
        <v>2.2000000000000002</v>
      </c>
      <c r="F115" s="16">
        <v>1.4</v>
      </c>
      <c r="G115" s="12">
        <v>45103</v>
      </c>
      <c r="H115" s="17">
        <v>1.4</v>
      </c>
      <c r="I115" s="18">
        <f t="shared" si="7"/>
        <v>-0.36363636363636376</v>
      </c>
      <c r="J115" s="53">
        <f t="shared" si="5"/>
        <v>-1</v>
      </c>
    </row>
    <row r="116" spans="1:10" x14ac:dyDescent="0.25">
      <c r="B116" s="10">
        <v>45103</v>
      </c>
      <c r="C116" s="13" t="s">
        <v>684</v>
      </c>
      <c r="D116" s="127" t="s">
        <v>685</v>
      </c>
      <c r="E116" s="16">
        <v>5.34</v>
      </c>
      <c r="F116" s="16">
        <v>4.55</v>
      </c>
      <c r="G116" s="12">
        <v>45104</v>
      </c>
      <c r="H116" s="17">
        <v>5.03</v>
      </c>
      <c r="I116" s="18">
        <f t="shared" si="7"/>
        <v>-5.8052434456928759E-2</v>
      </c>
      <c r="J116" s="53">
        <f t="shared" si="5"/>
        <v>-0.39240506329113872</v>
      </c>
    </row>
    <row r="117" spans="1:10" x14ac:dyDescent="0.25">
      <c r="B117" s="10">
        <v>45105</v>
      </c>
      <c r="C117" s="13" t="s">
        <v>563</v>
      </c>
      <c r="D117" s="35" t="s">
        <v>697</v>
      </c>
      <c r="E117" s="16">
        <v>2.34</v>
      </c>
      <c r="F117" s="16">
        <v>1.56</v>
      </c>
      <c r="G117" s="12">
        <v>45106</v>
      </c>
      <c r="H117" s="17">
        <v>2.25</v>
      </c>
      <c r="I117" s="18">
        <f t="shared" si="7"/>
        <v>-3.8461538461538436E-2</v>
      </c>
      <c r="J117" s="53">
        <f t="shared" si="5"/>
        <v>-0.11538461538461522</v>
      </c>
    </row>
    <row r="118" spans="1:10" x14ac:dyDescent="0.25">
      <c r="B118" s="10">
        <v>45111</v>
      </c>
      <c r="C118" s="13" t="s">
        <v>707</v>
      </c>
      <c r="D118" s="35" t="s">
        <v>708</v>
      </c>
      <c r="E118" s="16">
        <v>2.74</v>
      </c>
      <c r="F118" s="16">
        <v>1.85</v>
      </c>
      <c r="G118" s="12">
        <v>45112</v>
      </c>
      <c r="H118" s="17">
        <v>3.74</v>
      </c>
      <c r="I118" s="18">
        <f t="shared" si="7"/>
        <v>0.36496350364963503</v>
      </c>
      <c r="J118" s="53">
        <f t="shared" si="5"/>
        <v>1.1235955056179774</v>
      </c>
    </row>
    <row r="119" spans="1:10" x14ac:dyDescent="0.25">
      <c r="B119" s="10">
        <v>45112</v>
      </c>
      <c r="C119" s="13" t="s">
        <v>711</v>
      </c>
      <c r="D119" s="35" t="s">
        <v>712</v>
      </c>
      <c r="E119" s="16">
        <v>1.69</v>
      </c>
      <c r="F119" s="16">
        <v>0</v>
      </c>
      <c r="G119" s="12">
        <v>45112</v>
      </c>
      <c r="H119" s="17">
        <v>1.9</v>
      </c>
      <c r="I119" s="18">
        <f t="shared" si="7"/>
        <v>0.12426035502958577</v>
      </c>
      <c r="J119" s="53">
        <f t="shared" si="5"/>
        <v>0.12426035502958578</v>
      </c>
    </row>
    <row r="120" spans="1:10" x14ac:dyDescent="0.25">
      <c r="B120" s="10">
        <v>45114</v>
      </c>
      <c r="C120" s="13" t="s">
        <v>713</v>
      </c>
      <c r="D120" s="127" t="s">
        <v>714</v>
      </c>
      <c r="E120" s="16">
        <v>4.4800000000000004</v>
      </c>
      <c r="F120" s="16">
        <v>3.81</v>
      </c>
      <c r="G120" s="12">
        <v>45114</v>
      </c>
      <c r="H120" s="17">
        <v>4.71</v>
      </c>
      <c r="I120" s="18">
        <f t="shared" si="7"/>
        <v>5.1339285714285587E-2</v>
      </c>
      <c r="J120" s="53">
        <f t="shared" si="5"/>
        <v>0.34328358208955134</v>
      </c>
    </row>
    <row r="121" spans="1:10" x14ac:dyDescent="0.25">
      <c r="B121" s="10">
        <v>45117</v>
      </c>
      <c r="C121" s="13" t="s">
        <v>717</v>
      </c>
      <c r="D121" s="127" t="s">
        <v>718</v>
      </c>
      <c r="E121" s="83">
        <v>2.75</v>
      </c>
      <c r="F121" s="16">
        <v>1.23</v>
      </c>
      <c r="G121" s="12">
        <v>45118</v>
      </c>
      <c r="H121" s="17">
        <v>2.58</v>
      </c>
      <c r="I121" s="18">
        <f t="shared" si="7"/>
        <v>-6.1818181818181772E-2</v>
      </c>
      <c r="J121" s="53">
        <f>(H121-E121)/(E121-F121)/2</f>
        <v>-5.592105263157892E-2</v>
      </c>
    </row>
    <row r="122" spans="1:10" x14ac:dyDescent="0.25">
      <c r="A122" s="10" t="s">
        <v>0</v>
      </c>
      <c r="B122" s="10">
        <v>45120</v>
      </c>
      <c r="C122" s="13" t="s">
        <v>722</v>
      </c>
      <c r="D122" s="35" t="s">
        <v>721</v>
      </c>
      <c r="E122" s="16">
        <v>3.28</v>
      </c>
      <c r="F122" s="16">
        <v>2.4700000000000002</v>
      </c>
      <c r="G122" s="12">
        <v>45120</v>
      </c>
      <c r="H122" s="17">
        <v>4.3</v>
      </c>
      <c r="I122" s="18">
        <f t="shared" si="7"/>
        <v>0.31097560975609762</v>
      </c>
      <c r="J122" s="53">
        <f t="shared" ref="J122:J128" si="8">(H122-E122)/(E122-F122)</f>
        <v>1.25925925925926</v>
      </c>
    </row>
    <row r="123" spans="1:10" x14ac:dyDescent="0.25">
      <c r="A123" s="10" t="s">
        <v>0</v>
      </c>
      <c r="B123" s="10">
        <v>45121</v>
      </c>
      <c r="C123" s="13" t="s">
        <v>725</v>
      </c>
      <c r="D123" s="35" t="s">
        <v>726</v>
      </c>
      <c r="E123" s="16">
        <v>2.14</v>
      </c>
      <c r="F123" s="16">
        <v>1.2</v>
      </c>
      <c r="G123" s="12">
        <v>45121</v>
      </c>
      <c r="H123" s="17">
        <v>2.31</v>
      </c>
      <c r="I123" s="18">
        <f t="shared" si="7"/>
        <v>7.9439252336448662E-2</v>
      </c>
      <c r="J123" s="53">
        <f t="shared" si="8"/>
        <v>0.18085106382978713</v>
      </c>
    </row>
    <row r="124" spans="1:10" x14ac:dyDescent="0.25">
      <c r="B124" s="10" t="s">
        <v>727</v>
      </c>
      <c r="C124" s="13" t="s">
        <v>729</v>
      </c>
      <c r="D124" s="127" t="s">
        <v>728</v>
      </c>
      <c r="E124" s="16">
        <v>2.0699999999999998</v>
      </c>
      <c r="F124" s="16">
        <v>1.27</v>
      </c>
      <c r="G124" s="12">
        <v>45124</v>
      </c>
      <c r="H124" s="17">
        <v>2.41</v>
      </c>
      <c r="I124" s="18">
        <f t="shared" si="7"/>
        <v>0.16425120772946866</v>
      </c>
      <c r="J124" s="53">
        <f t="shared" si="8"/>
        <v>0.42500000000000049</v>
      </c>
    </row>
    <row r="125" spans="1:10" x14ac:dyDescent="0.25">
      <c r="B125" s="10">
        <v>45126</v>
      </c>
      <c r="C125" s="13" t="s">
        <v>736</v>
      </c>
      <c r="D125" s="35" t="s">
        <v>737</v>
      </c>
      <c r="E125" s="16">
        <v>2.94</v>
      </c>
      <c r="F125" s="16">
        <v>2.2000000000000002</v>
      </c>
      <c r="G125" s="12">
        <v>45127</v>
      </c>
      <c r="H125" s="17">
        <v>2.94</v>
      </c>
      <c r="I125" s="18">
        <f t="shared" si="7"/>
        <v>0</v>
      </c>
      <c r="J125" s="53">
        <f t="shared" si="8"/>
        <v>0</v>
      </c>
    </row>
    <row r="126" spans="1:10" x14ac:dyDescent="0.25">
      <c r="B126" s="10">
        <v>45128</v>
      </c>
      <c r="C126" s="13" t="s">
        <v>747</v>
      </c>
      <c r="D126" s="127" t="s">
        <v>746</v>
      </c>
      <c r="E126" s="16">
        <v>5.26</v>
      </c>
      <c r="F126" s="16">
        <v>4.5599999999999996</v>
      </c>
      <c r="G126" s="12">
        <v>45128</v>
      </c>
      <c r="H126" s="17">
        <v>5.54</v>
      </c>
      <c r="I126" s="18">
        <f t="shared" ref="I126:I188" si="9">(H126/E126-1)</f>
        <v>5.323193916349811E-2</v>
      </c>
      <c r="J126" s="53">
        <f t="shared" si="8"/>
        <v>0.40000000000000024</v>
      </c>
    </row>
    <row r="127" spans="1:10" x14ac:dyDescent="0.25">
      <c r="B127" s="10">
        <v>45128</v>
      </c>
      <c r="C127" s="13" t="s">
        <v>753</v>
      </c>
      <c r="D127" s="35" t="s">
        <v>752</v>
      </c>
      <c r="E127" s="16">
        <v>2.2400000000000002</v>
      </c>
      <c r="F127" s="16">
        <v>0</v>
      </c>
      <c r="G127" s="12">
        <v>45128</v>
      </c>
      <c r="H127" s="17">
        <v>2.06</v>
      </c>
      <c r="I127" s="18">
        <f t="shared" si="9"/>
        <v>-8.0357142857142905E-2</v>
      </c>
      <c r="J127" s="53">
        <f t="shared" si="8"/>
        <v>-8.0357142857142919E-2</v>
      </c>
    </row>
    <row r="128" spans="1:10" x14ac:dyDescent="0.25">
      <c r="B128" s="10">
        <v>45131</v>
      </c>
      <c r="C128" s="13" t="s">
        <v>754</v>
      </c>
      <c r="D128" s="127" t="s">
        <v>755</v>
      </c>
      <c r="E128" s="16">
        <v>6.99</v>
      </c>
      <c r="F128" s="16">
        <v>6.29</v>
      </c>
      <c r="G128" s="12">
        <v>45131</v>
      </c>
      <c r="H128" s="17">
        <v>7.56</v>
      </c>
      <c r="I128" s="18">
        <f t="shared" si="9"/>
        <v>8.1545064377682275E-2</v>
      </c>
      <c r="J128" s="53">
        <f t="shared" si="8"/>
        <v>0.81428571428571317</v>
      </c>
    </row>
    <row r="129" spans="1:10" x14ac:dyDescent="0.25">
      <c r="B129" s="10">
        <v>45132</v>
      </c>
      <c r="C129" s="13" t="s">
        <v>759</v>
      </c>
      <c r="D129" s="127" t="s">
        <v>758</v>
      </c>
      <c r="E129" s="16">
        <v>2.91</v>
      </c>
      <c r="F129" s="16">
        <v>2.13</v>
      </c>
      <c r="G129" s="12">
        <v>45132</v>
      </c>
      <c r="H129" s="17">
        <v>3.17</v>
      </c>
      <c r="I129" s="18">
        <f t="shared" si="9"/>
        <v>8.9347079037800592E-2</v>
      </c>
      <c r="J129" s="53">
        <f>(H129-E129)/(E129-F129)</f>
        <v>0.33333333333333293</v>
      </c>
    </row>
    <row r="130" spans="1:10" x14ac:dyDescent="0.25">
      <c r="B130" s="10">
        <v>45134</v>
      </c>
      <c r="C130" s="13" t="s">
        <v>766</v>
      </c>
      <c r="D130" s="127" t="s">
        <v>761</v>
      </c>
      <c r="E130" s="16">
        <v>4.1399999999999997</v>
      </c>
      <c r="F130" s="16">
        <v>3.17</v>
      </c>
      <c r="G130" s="12">
        <v>45134</v>
      </c>
      <c r="H130" s="17">
        <v>4.99</v>
      </c>
      <c r="I130" s="18">
        <f t="shared" si="9"/>
        <v>0.20531400966183599</v>
      </c>
      <c r="J130" s="53">
        <f>(H130-E130)/(E130-F130)</f>
        <v>0.87628865979381521</v>
      </c>
    </row>
    <row r="131" spans="1:10" x14ac:dyDescent="0.25">
      <c r="B131" s="10">
        <v>45135</v>
      </c>
      <c r="C131" s="13" t="s">
        <v>767</v>
      </c>
      <c r="D131" s="127" t="s">
        <v>721</v>
      </c>
      <c r="E131" s="16">
        <v>6.3</v>
      </c>
      <c r="F131" s="16">
        <v>5.51</v>
      </c>
      <c r="G131" s="12">
        <v>45135</v>
      </c>
      <c r="H131" s="17">
        <v>6.69</v>
      </c>
      <c r="I131" s="18">
        <f t="shared" si="9"/>
        <v>6.1904761904761907E-2</v>
      </c>
      <c r="J131" s="53">
        <f>(H131-E131)/(E131-F131)</f>
        <v>0.49367088607595006</v>
      </c>
    </row>
    <row r="132" spans="1:10" x14ac:dyDescent="0.25">
      <c r="B132" s="10">
        <v>45139</v>
      </c>
      <c r="C132" s="13" t="s">
        <v>777</v>
      </c>
      <c r="D132" s="127" t="s">
        <v>776</v>
      </c>
      <c r="E132" s="16">
        <v>3.96</v>
      </c>
      <c r="F132" s="16">
        <v>3.18</v>
      </c>
      <c r="G132" s="12">
        <v>45139</v>
      </c>
      <c r="H132" s="17">
        <v>4.17</v>
      </c>
      <c r="I132" s="18">
        <f t="shared" si="9"/>
        <v>5.3030303030302983E-2</v>
      </c>
      <c r="J132" s="53">
        <f>(H132-E132)/(E132-F132)</f>
        <v>0.26923076923076927</v>
      </c>
    </row>
    <row r="133" spans="1:10" x14ac:dyDescent="0.25">
      <c r="B133" s="10">
        <v>45139</v>
      </c>
      <c r="C133" s="13" t="s">
        <v>779</v>
      </c>
      <c r="D133" s="127" t="s">
        <v>778</v>
      </c>
      <c r="E133" s="16">
        <v>2.54</v>
      </c>
      <c r="F133" s="16">
        <v>1.71</v>
      </c>
      <c r="G133" s="12">
        <v>45140</v>
      </c>
      <c r="H133" s="17">
        <v>1.31</v>
      </c>
      <c r="I133" s="18">
        <f t="shared" si="9"/>
        <v>-0.48425196850393704</v>
      </c>
      <c r="J133" s="53">
        <f>(H133-E133)/(E133-F133)/2</f>
        <v>-0.74096385542168663</v>
      </c>
    </row>
    <row r="134" spans="1:10" x14ac:dyDescent="0.25">
      <c r="B134" s="10">
        <v>45140</v>
      </c>
      <c r="C134" s="13" t="s">
        <v>782</v>
      </c>
      <c r="D134" s="127" t="s">
        <v>783</v>
      </c>
      <c r="E134" s="16">
        <v>6.28</v>
      </c>
      <c r="F134" s="16">
        <v>5.5</v>
      </c>
      <c r="G134" s="12">
        <v>45140</v>
      </c>
      <c r="H134" s="17">
        <v>5.51</v>
      </c>
      <c r="I134" s="18">
        <f t="shared" si="9"/>
        <v>-0.12261146496815289</v>
      </c>
      <c r="J134" s="53">
        <f t="shared" ref="J134:J147" si="10">(H134-E134)/(E134-F134)</f>
        <v>-0.98717948717948745</v>
      </c>
    </row>
    <row r="135" spans="1:10" x14ac:dyDescent="0.25">
      <c r="A135" s="10" t="s">
        <v>0</v>
      </c>
      <c r="B135" s="10">
        <v>45140</v>
      </c>
      <c r="C135" s="13" t="s">
        <v>788</v>
      </c>
      <c r="D135" s="35" t="s">
        <v>789</v>
      </c>
      <c r="E135" s="16">
        <v>6.02</v>
      </c>
      <c r="F135" s="16">
        <v>5.27</v>
      </c>
      <c r="G135" s="12">
        <v>45140</v>
      </c>
      <c r="H135" s="17">
        <v>6.51</v>
      </c>
      <c r="I135" s="18">
        <f t="shared" si="9"/>
        <v>8.1395348837209447E-2</v>
      </c>
      <c r="J135" s="53">
        <f t="shared" si="10"/>
        <v>0.65333333333333365</v>
      </c>
    </row>
    <row r="136" spans="1:10" x14ac:dyDescent="0.25">
      <c r="B136" s="10">
        <v>45141</v>
      </c>
      <c r="C136" s="13" t="s">
        <v>793</v>
      </c>
      <c r="D136" s="127" t="s">
        <v>792</v>
      </c>
      <c r="E136" s="16">
        <v>1.74</v>
      </c>
      <c r="F136" s="16">
        <v>0.94</v>
      </c>
      <c r="G136" s="12">
        <v>45141</v>
      </c>
      <c r="H136" s="17">
        <v>2.11</v>
      </c>
      <c r="I136" s="18">
        <f t="shared" si="9"/>
        <v>0.21264367816091956</v>
      </c>
      <c r="J136" s="53">
        <f t="shared" si="10"/>
        <v>0.46249999999999986</v>
      </c>
    </row>
    <row r="137" spans="1:10" x14ac:dyDescent="0.25">
      <c r="B137" s="10">
        <v>45145</v>
      </c>
      <c r="C137" s="13" t="s">
        <v>803</v>
      </c>
      <c r="D137" s="127" t="s">
        <v>802</v>
      </c>
      <c r="E137" s="16">
        <v>4.08</v>
      </c>
      <c r="F137" s="16">
        <v>3.27</v>
      </c>
      <c r="G137" s="12">
        <v>45145</v>
      </c>
      <c r="H137" s="17">
        <v>3.27</v>
      </c>
      <c r="I137" s="18">
        <f t="shared" si="9"/>
        <v>-0.19852941176470584</v>
      </c>
      <c r="J137" s="53">
        <f t="shared" si="10"/>
        <v>-1</v>
      </c>
    </row>
    <row r="138" spans="1:10" x14ac:dyDescent="0.25">
      <c r="B138" s="10">
        <v>45145</v>
      </c>
      <c r="C138" s="13" t="s">
        <v>803</v>
      </c>
      <c r="D138" s="127" t="s">
        <v>802</v>
      </c>
      <c r="E138" s="16">
        <v>3.77</v>
      </c>
      <c r="F138" s="16">
        <v>3.27</v>
      </c>
      <c r="G138" s="12">
        <v>45145</v>
      </c>
      <c r="H138" s="17">
        <v>4.17</v>
      </c>
      <c r="I138" s="18">
        <f t="shared" si="9"/>
        <v>0.10610079575596809</v>
      </c>
      <c r="J138" s="53">
        <f t="shared" si="10"/>
        <v>0.79999999999999982</v>
      </c>
    </row>
    <row r="139" spans="1:10" x14ac:dyDescent="0.25">
      <c r="B139" s="10">
        <v>45145</v>
      </c>
      <c r="C139" s="13" t="s">
        <v>804</v>
      </c>
      <c r="D139" s="35" t="s">
        <v>807</v>
      </c>
      <c r="E139" s="16">
        <v>2.44</v>
      </c>
      <c r="F139" s="16">
        <v>0</v>
      </c>
      <c r="G139" s="12">
        <v>45146</v>
      </c>
      <c r="H139" s="17">
        <v>1.64</v>
      </c>
      <c r="I139" s="18">
        <f t="shared" si="9"/>
        <v>-0.32786885245901642</v>
      </c>
      <c r="J139" s="53">
        <f t="shared" si="10"/>
        <v>-0.32786885245901642</v>
      </c>
    </row>
    <row r="140" spans="1:10" x14ac:dyDescent="0.25">
      <c r="B140" s="10">
        <v>45146</v>
      </c>
      <c r="C140" s="13" t="s">
        <v>809</v>
      </c>
      <c r="D140" s="127" t="s">
        <v>808</v>
      </c>
      <c r="E140" s="16">
        <v>7.47</v>
      </c>
      <c r="F140" s="16">
        <v>6.67</v>
      </c>
      <c r="G140" s="12">
        <v>45147</v>
      </c>
      <c r="H140" s="17">
        <v>9.42</v>
      </c>
      <c r="I140" s="18">
        <f t="shared" si="9"/>
        <v>0.26104417670682745</v>
      </c>
      <c r="J140" s="53">
        <f t="shared" si="10"/>
        <v>2.4375000000000009</v>
      </c>
    </row>
    <row r="141" spans="1:10" x14ac:dyDescent="0.25">
      <c r="B141" s="10">
        <v>45148</v>
      </c>
      <c r="C141" s="13" t="s">
        <v>818</v>
      </c>
      <c r="D141" s="35" t="s">
        <v>819</v>
      </c>
      <c r="E141" s="16">
        <v>3.07</v>
      </c>
      <c r="F141" s="16">
        <v>2.2200000000000002</v>
      </c>
      <c r="G141" s="12">
        <v>45149</v>
      </c>
      <c r="H141" s="17">
        <v>3.59</v>
      </c>
      <c r="I141" s="18">
        <f t="shared" si="9"/>
        <v>0.16938110749185675</v>
      </c>
      <c r="J141" s="53">
        <f t="shared" si="10"/>
        <v>0.61176470588235321</v>
      </c>
    </row>
    <row r="142" spans="1:10" x14ac:dyDescent="0.25">
      <c r="B142" s="10">
        <v>45149</v>
      </c>
      <c r="C142" s="13" t="s">
        <v>820</v>
      </c>
      <c r="D142" s="127" t="s">
        <v>821</v>
      </c>
      <c r="E142" s="16">
        <v>5.51</v>
      </c>
      <c r="F142" s="16">
        <v>4.75</v>
      </c>
      <c r="G142" s="12">
        <v>45149</v>
      </c>
      <c r="H142" s="17">
        <v>6.45</v>
      </c>
      <c r="I142" s="18">
        <f t="shared" si="9"/>
        <v>0.1705989110707804</v>
      </c>
      <c r="J142" s="53">
        <f t="shared" si="10"/>
        <v>1.2368421052631589</v>
      </c>
    </row>
    <row r="143" spans="1:10" x14ac:dyDescent="0.25">
      <c r="B143" s="10">
        <v>45152</v>
      </c>
      <c r="C143" s="13" t="s">
        <v>829</v>
      </c>
      <c r="D143" s="127" t="s">
        <v>826</v>
      </c>
      <c r="E143" s="16">
        <v>2.84</v>
      </c>
      <c r="F143" s="16">
        <v>2.06</v>
      </c>
      <c r="G143" s="12">
        <v>45153</v>
      </c>
      <c r="H143" s="17">
        <v>3.25</v>
      </c>
      <c r="I143" s="18">
        <f t="shared" si="9"/>
        <v>0.14436619718309873</v>
      </c>
      <c r="J143" s="53">
        <f t="shared" si="10"/>
        <v>0.52564102564102599</v>
      </c>
    </row>
    <row r="144" spans="1:10" x14ac:dyDescent="0.25">
      <c r="B144" s="10">
        <v>45153</v>
      </c>
      <c r="C144" s="13" t="s">
        <v>831</v>
      </c>
      <c r="D144" s="35" t="s">
        <v>830</v>
      </c>
      <c r="E144" s="16">
        <v>1.18</v>
      </c>
      <c r="F144" s="16">
        <v>0</v>
      </c>
      <c r="G144" s="12">
        <v>45153</v>
      </c>
      <c r="H144" s="17">
        <v>0.74</v>
      </c>
      <c r="I144" s="18">
        <f t="shared" si="9"/>
        <v>-0.3728813559322034</v>
      </c>
      <c r="J144" s="53">
        <f t="shared" si="10"/>
        <v>-0.37288135593220334</v>
      </c>
    </row>
    <row r="145" spans="1:10" x14ac:dyDescent="0.25">
      <c r="B145" s="10">
        <v>45153</v>
      </c>
      <c r="C145" s="13" t="s">
        <v>832</v>
      </c>
      <c r="D145" s="35" t="s">
        <v>833</v>
      </c>
      <c r="E145" s="16">
        <v>4.1100000000000003</v>
      </c>
      <c r="F145" s="16">
        <v>3.31</v>
      </c>
      <c r="G145" s="12">
        <v>45154</v>
      </c>
      <c r="H145" s="17">
        <v>3.67</v>
      </c>
      <c r="I145" s="18">
        <f t="shared" si="9"/>
        <v>-0.1070559610705597</v>
      </c>
      <c r="J145" s="53">
        <f t="shared" si="10"/>
        <v>-0.55000000000000027</v>
      </c>
    </row>
    <row r="146" spans="1:10" x14ac:dyDescent="0.25">
      <c r="B146" s="10">
        <v>45155</v>
      </c>
      <c r="C146" s="13" t="s">
        <v>838</v>
      </c>
      <c r="D146" s="127" t="s">
        <v>839</v>
      </c>
      <c r="E146" s="16">
        <v>5.34</v>
      </c>
      <c r="F146" s="16">
        <v>4.46</v>
      </c>
      <c r="G146" s="12">
        <v>45155</v>
      </c>
      <c r="H146" s="17">
        <v>4.45</v>
      </c>
      <c r="I146" s="18">
        <f t="shared" si="9"/>
        <v>-0.16666666666666663</v>
      </c>
      <c r="J146" s="53">
        <f t="shared" si="10"/>
        <v>-1.011363636363636</v>
      </c>
    </row>
    <row r="147" spans="1:10" x14ac:dyDescent="0.25">
      <c r="B147" s="10">
        <v>45156</v>
      </c>
      <c r="C147" s="13" t="s">
        <v>841</v>
      </c>
      <c r="D147" s="127" t="s">
        <v>840</v>
      </c>
      <c r="E147" s="16">
        <v>4.8600000000000003</v>
      </c>
      <c r="F147" s="16">
        <v>4.07</v>
      </c>
      <c r="G147" s="12">
        <v>45156</v>
      </c>
      <c r="H147" s="17">
        <v>4.97</v>
      </c>
      <c r="I147" s="18">
        <f t="shared" si="9"/>
        <v>2.2633744855967031E-2</v>
      </c>
      <c r="J147" s="53">
        <f t="shared" si="10"/>
        <v>0.1392405063291132</v>
      </c>
    </row>
    <row r="148" spans="1:10" x14ac:dyDescent="0.25">
      <c r="B148" s="10">
        <v>45159</v>
      </c>
      <c r="C148" s="13" t="s">
        <v>846</v>
      </c>
      <c r="D148" s="35" t="s">
        <v>847</v>
      </c>
      <c r="E148" s="16">
        <v>4.4800000000000004</v>
      </c>
      <c r="F148" s="16">
        <v>3.68</v>
      </c>
      <c r="G148" s="12">
        <v>45159</v>
      </c>
      <c r="H148" s="17">
        <v>4.96</v>
      </c>
      <c r="I148" s="18">
        <f t="shared" si="9"/>
        <v>0.10714285714285698</v>
      </c>
      <c r="J148" s="53">
        <f t="shared" ref="J148:J153" si="11">(H148-E148)/(E148-F148)</f>
        <v>0.5999999999999992</v>
      </c>
    </row>
    <row r="149" spans="1:10" x14ac:dyDescent="0.25">
      <c r="B149" s="10">
        <v>45160</v>
      </c>
      <c r="C149" s="13" t="s">
        <v>849</v>
      </c>
      <c r="D149" s="35" t="s">
        <v>848</v>
      </c>
      <c r="E149" s="16">
        <v>3.25</v>
      </c>
      <c r="F149" s="16">
        <v>2.46</v>
      </c>
      <c r="G149" s="12">
        <v>45160</v>
      </c>
      <c r="H149" s="17">
        <v>2.41</v>
      </c>
      <c r="I149" s="18">
        <f t="shared" si="9"/>
        <v>-0.25846153846153841</v>
      </c>
      <c r="J149" s="53">
        <f t="shared" si="11"/>
        <v>-1.063291139240506</v>
      </c>
    </row>
    <row r="150" spans="1:10" x14ac:dyDescent="0.25">
      <c r="B150" s="10">
        <v>45160</v>
      </c>
      <c r="C150" s="13" t="s">
        <v>852</v>
      </c>
      <c r="D150" s="127" t="s">
        <v>851</v>
      </c>
      <c r="E150" s="16">
        <v>5.75</v>
      </c>
      <c r="F150" s="16">
        <v>5.05</v>
      </c>
      <c r="G150" s="12">
        <v>45161</v>
      </c>
      <c r="H150" s="17">
        <v>5.29</v>
      </c>
      <c r="I150" s="18">
        <f t="shared" si="9"/>
        <v>-7.999999999999996E-2</v>
      </c>
      <c r="J150" s="53">
        <f t="shared" si="11"/>
        <v>-0.65714285714285692</v>
      </c>
    </row>
    <row r="151" spans="1:10" x14ac:dyDescent="0.25">
      <c r="B151" s="10">
        <v>45161</v>
      </c>
      <c r="C151" s="13" t="s">
        <v>860</v>
      </c>
      <c r="D151" s="35" t="s">
        <v>861</v>
      </c>
      <c r="E151" s="16">
        <v>2.6</v>
      </c>
      <c r="F151" s="16">
        <v>0</v>
      </c>
      <c r="G151" s="12">
        <v>45162</v>
      </c>
      <c r="H151" s="17">
        <v>2.98</v>
      </c>
      <c r="I151" s="18">
        <f t="shared" si="9"/>
        <v>0.14615384615384608</v>
      </c>
      <c r="J151" s="53">
        <f t="shared" si="11"/>
        <v>0.14615384615384611</v>
      </c>
    </row>
    <row r="152" spans="1:10" x14ac:dyDescent="0.25">
      <c r="A152" s="10" t="s">
        <v>0</v>
      </c>
      <c r="B152" s="10">
        <v>45163</v>
      </c>
      <c r="C152" s="13" t="s">
        <v>870</v>
      </c>
      <c r="D152" s="35" t="s">
        <v>871</v>
      </c>
      <c r="E152" s="16">
        <v>5.08</v>
      </c>
      <c r="F152" s="16">
        <v>3.99</v>
      </c>
      <c r="G152" s="12">
        <v>45163</v>
      </c>
      <c r="H152" s="17">
        <v>4.3899999999999997</v>
      </c>
      <c r="I152" s="18">
        <f t="shared" si="9"/>
        <v>-0.1358267716535434</v>
      </c>
      <c r="J152" s="53">
        <f t="shared" si="11"/>
        <v>-0.63302752293578024</v>
      </c>
    </row>
    <row r="153" spans="1:10" x14ac:dyDescent="0.25">
      <c r="B153" s="10">
        <v>45166</v>
      </c>
      <c r="C153" s="13" t="s">
        <v>874</v>
      </c>
      <c r="D153" s="127" t="s">
        <v>875</v>
      </c>
      <c r="E153" s="16">
        <v>5.05</v>
      </c>
      <c r="F153" s="16">
        <v>4.25</v>
      </c>
      <c r="G153" s="12">
        <v>45167</v>
      </c>
      <c r="H153" s="17">
        <v>7.3</v>
      </c>
      <c r="I153" s="18">
        <f t="shared" si="9"/>
        <v>0.4455445544554455</v>
      </c>
      <c r="J153" s="53">
        <f t="shared" si="11"/>
        <v>2.8125000000000004</v>
      </c>
    </row>
    <row r="154" spans="1:10" x14ac:dyDescent="0.25">
      <c r="B154" s="10">
        <v>45168</v>
      </c>
      <c r="C154" s="13" t="s">
        <v>886</v>
      </c>
      <c r="D154" s="127" t="s">
        <v>884</v>
      </c>
      <c r="E154" s="16">
        <v>3.36</v>
      </c>
      <c r="F154" s="16">
        <v>2.62</v>
      </c>
      <c r="G154" s="12">
        <v>45168</v>
      </c>
      <c r="H154" s="17">
        <v>2.62</v>
      </c>
      <c r="I154" s="18">
        <f t="shared" si="9"/>
        <v>-0.22023809523809523</v>
      </c>
      <c r="J154" s="53">
        <f>(H154-E154)/(E154-F154)</f>
        <v>-1</v>
      </c>
    </row>
    <row r="155" spans="1:10" x14ac:dyDescent="0.25">
      <c r="B155" s="10">
        <v>45168</v>
      </c>
      <c r="C155" s="13" t="s">
        <v>888</v>
      </c>
      <c r="D155" s="127" t="s">
        <v>887</v>
      </c>
      <c r="E155" s="16">
        <v>2.75</v>
      </c>
      <c r="F155" s="16">
        <v>2.06</v>
      </c>
      <c r="G155" s="12">
        <v>45168</v>
      </c>
      <c r="H155" s="17">
        <v>3.3</v>
      </c>
      <c r="I155" s="18">
        <f t="shared" si="9"/>
        <v>0.19999999999999996</v>
      </c>
      <c r="J155" s="53">
        <f>(H155-E155)/(E155-F155)</f>
        <v>0.79710144927536208</v>
      </c>
    </row>
    <row r="156" spans="1:10" x14ac:dyDescent="0.25">
      <c r="B156" s="10">
        <v>45168</v>
      </c>
      <c r="C156" s="13" t="s">
        <v>891</v>
      </c>
      <c r="D156" s="35" t="s">
        <v>892</v>
      </c>
      <c r="E156" s="16">
        <v>4.71</v>
      </c>
      <c r="F156" s="16">
        <v>3.91</v>
      </c>
      <c r="G156" s="12">
        <v>45169</v>
      </c>
      <c r="H156" s="17">
        <v>5.65</v>
      </c>
      <c r="I156" s="18">
        <f t="shared" si="9"/>
        <v>0.19957537154989402</v>
      </c>
      <c r="J156" s="53">
        <f>(H156-E156)/(E156-F156)</f>
        <v>1.1750000000000007</v>
      </c>
    </row>
    <row r="157" spans="1:10" x14ac:dyDescent="0.25">
      <c r="B157" s="10">
        <v>45169</v>
      </c>
      <c r="C157" s="13" t="s">
        <v>893</v>
      </c>
      <c r="D157" s="35" t="s">
        <v>894</v>
      </c>
      <c r="E157" s="16">
        <v>2.37</v>
      </c>
      <c r="F157" s="16">
        <v>0</v>
      </c>
      <c r="G157" s="12">
        <v>45169</v>
      </c>
      <c r="H157" s="17">
        <v>2.5499999999999998</v>
      </c>
      <c r="I157" s="18">
        <f t="shared" si="9"/>
        <v>7.5949367088607556E-2</v>
      </c>
      <c r="J157" s="53">
        <f>(H157-E157)/(E157-F157)</f>
        <v>7.5949367088607472E-2</v>
      </c>
    </row>
    <row r="158" spans="1:10" x14ac:dyDescent="0.25">
      <c r="B158" s="10">
        <v>45170</v>
      </c>
      <c r="C158" s="13" t="s">
        <v>896</v>
      </c>
      <c r="D158" s="127" t="s">
        <v>895</v>
      </c>
      <c r="E158" s="83">
        <v>6.5</v>
      </c>
      <c r="F158" s="16">
        <v>5.18</v>
      </c>
      <c r="G158" s="12">
        <v>45170</v>
      </c>
      <c r="H158" s="17">
        <v>5.49</v>
      </c>
      <c r="I158" s="18">
        <f t="shared" si="9"/>
        <v>-0.15538461538461534</v>
      </c>
      <c r="J158" s="53">
        <f>(H158-E158)/(E158-F158)/2</f>
        <v>-0.3825757575757574</v>
      </c>
    </row>
    <row r="159" spans="1:10" x14ac:dyDescent="0.25">
      <c r="B159" s="10">
        <v>45177</v>
      </c>
      <c r="C159" s="13" t="s">
        <v>897</v>
      </c>
      <c r="D159" s="127" t="s">
        <v>898</v>
      </c>
      <c r="E159" s="16">
        <v>4.79</v>
      </c>
      <c r="F159" s="16">
        <v>0</v>
      </c>
      <c r="G159" s="12">
        <v>45177</v>
      </c>
      <c r="H159" s="17">
        <v>3.79</v>
      </c>
      <c r="I159" s="18">
        <f t="shared" si="9"/>
        <v>-0.20876826722338204</v>
      </c>
      <c r="J159" s="53">
        <f>(H159-E159)/(E159-F159)</f>
        <v>-0.20876826722338204</v>
      </c>
    </row>
    <row r="160" spans="1:10" x14ac:dyDescent="0.25">
      <c r="B160" s="10">
        <v>45177</v>
      </c>
      <c r="C160" s="13" t="s">
        <v>899</v>
      </c>
      <c r="D160" s="127" t="s">
        <v>900</v>
      </c>
      <c r="E160" s="16">
        <v>1.07</v>
      </c>
      <c r="F160" s="16">
        <v>0</v>
      </c>
      <c r="G160" s="12">
        <v>45180</v>
      </c>
      <c r="H160" s="17">
        <v>1.42</v>
      </c>
      <c r="I160" s="18">
        <f t="shared" si="9"/>
        <v>0.32710280373831768</v>
      </c>
      <c r="J160" s="53">
        <f>(H160-E160)/(E160-F160)</f>
        <v>0.32710280373831763</v>
      </c>
    </row>
    <row r="161" spans="2:10" x14ac:dyDescent="0.25">
      <c r="B161" s="10">
        <v>45180</v>
      </c>
      <c r="C161" s="13" t="s">
        <v>905</v>
      </c>
      <c r="D161" s="35" t="s">
        <v>904</v>
      </c>
      <c r="E161" s="16">
        <v>2.91</v>
      </c>
      <c r="F161" s="16">
        <v>2.17</v>
      </c>
      <c r="G161" s="12">
        <v>45181</v>
      </c>
      <c r="H161" s="17">
        <v>2.1800000000000002</v>
      </c>
      <c r="I161" s="18">
        <f t="shared" si="9"/>
        <v>-0.25085910652920962</v>
      </c>
      <c r="J161" s="53">
        <f>(H161-E161)/(E161-F161)</f>
        <v>-0.98648648648648618</v>
      </c>
    </row>
    <row r="162" spans="2:10" x14ac:dyDescent="0.25">
      <c r="B162" s="10">
        <v>45181</v>
      </c>
      <c r="C162" s="13" t="s">
        <v>911</v>
      </c>
      <c r="D162" s="35" t="s">
        <v>910</v>
      </c>
      <c r="E162" s="16">
        <v>4.68</v>
      </c>
      <c r="F162" s="16">
        <v>4.03</v>
      </c>
      <c r="G162" s="12">
        <v>45182</v>
      </c>
      <c r="H162" s="17">
        <v>3.52</v>
      </c>
      <c r="I162" s="18">
        <f t="shared" si="9"/>
        <v>-0.24786324786324776</v>
      </c>
      <c r="J162" s="53">
        <f>(H162-E162)/(E162-F162)</f>
        <v>-1.7846153846153856</v>
      </c>
    </row>
    <row r="163" spans="2:10" x14ac:dyDescent="0.25">
      <c r="B163" s="10">
        <v>45182</v>
      </c>
      <c r="C163" s="13" t="s">
        <v>917</v>
      </c>
      <c r="D163" s="127" t="s">
        <v>916</v>
      </c>
      <c r="E163" s="83">
        <v>3.18</v>
      </c>
      <c r="F163" s="16">
        <v>2.17</v>
      </c>
      <c r="G163" s="12">
        <v>45182</v>
      </c>
      <c r="H163" s="17">
        <v>3.88</v>
      </c>
      <c r="I163" s="18">
        <f t="shared" si="9"/>
        <v>0.22012578616352196</v>
      </c>
      <c r="J163" s="53">
        <f>(H163-E163)/(E163-F163)/2</f>
        <v>0.34653465346534634</v>
      </c>
    </row>
    <row r="164" spans="2:10" x14ac:dyDescent="0.25">
      <c r="B164" s="10">
        <v>45182</v>
      </c>
      <c r="C164" s="13" t="s">
        <v>920</v>
      </c>
      <c r="D164" s="127" t="s">
        <v>921</v>
      </c>
      <c r="E164" s="16">
        <v>3.14</v>
      </c>
      <c r="F164" s="16">
        <v>2.34</v>
      </c>
      <c r="G164" s="12">
        <v>45183</v>
      </c>
      <c r="H164" s="17">
        <v>3.52</v>
      </c>
      <c r="I164" s="18">
        <f t="shared" si="9"/>
        <v>0.12101910828025475</v>
      </c>
      <c r="J164" s="53">
        <f t="shared" ref="J164:J170" si="12">(H164-E164)/(E164-F164)</f>
        <v>0.4749999999999997</v>
      </c>
    </row>
    <row r="165" spans="2:10" x14ac:dyDescent="0.25">
      <c r="B165" s="10">
        <v>45183</v>
      </c>
      <c r="C165" s="13" t="s">
        <v>924</v>
      </c>
      <c r="D165" s="35" t="s">
        <v>925</v>
      </c>
      <c r="E165" s="16">
        <v>4.6100000000000003</v>
      </c>
      <c r="F165" s="16">
        <v>3.83</v>
      </c>
      <c r="G165" s="12">
        <v>45183</v>
      </c>
      <c r="H165" s="17">
        <v>3.83</v>
      </c>
      <c r="I165" s="18">
        <f t="shared" si="9"/>
        <v>-0.16919739696312364</v>
      </c>
      <c r="J165" s="53">
        <f t="shared" si="12"/>
        <v>-1</v>
      </c>
    </row>
    <row r="166" spans="2:10" x14ac:dyDescent="0.25">
      <c r="B166" s="10">
        <v>45184</v>
      </c>
      <c r="C166" s="13" t="s">
        <v>932</v>
      </c>
      <c r="D166" s="35" t="s">
        <v>933</v>
      </c>
      <c r="E166" s="16">
        <v>2.69</v>
      </c>
      <c r="F166" s="16">
        <v>1.9</v>
      </c>
      <c r="G166" s="12">
        <v>45184</v>
      </c>
      <c r="H166" s="17">
        <v>1.9</v>
      </c>
      <c r="I166" s="18">
        <f t="shared" si="9"/>
        <v>-0.29368029739776957</v>
      </c>
      <c r="J166" s="53">
        <f t="shared" si="12"/>
        <v>-1</v>
      </c>
    </row>
    <row r="167" spans="2:10" x14ac:dyDescent="0.25">
      <c r="B167" s="10">
        <v>45188</v>
      </c>
      <c r="C167" s="13" t="s">
        <v>938</v>
      </c>
      <c r="D167" s="35" t="s">
        <v>936</v>
      </c>
      <c r="E167" s="16">
        <v>2.67</v>
      </c>
      <c r="F167" s="16">
        <v>1.92</v>
      </c>
      <c r="G167" s="12">
        <v>45188</v>
      </c>
      <c r="H167" s="17">
        <v>2.4</v>
      </c>
      <c r="I167" s="18">
        <f t="shared" si="9"/>
        <v>-0.101123595505618</v>
      </c>
      <c r="J167" s="53">
        <f t="shared" si="12"/>
        <v>-0.36000000000000004</v>
      </c>
    </row>
    <row r="168" spans="2:10" x14ac:dyDescent="0.25">
      <c r="B168" s="10">
        <v>45190</v>
      </c>
      <c r="C168" s="13" t="s">
        <v>946</v>
      </c>
      <c r="D168" s="127" t="s">
        <v>947</v>
      </c>
      <c r="E168" s="16">
        <v>3.55</v>
      </c>
      <c r="F168" s="16">
        <v>2.8</v>
      </c>
      <c r="G168" s="12">
        <v>45190</v>
      </c>
      <c r="H168" s="17">
        <v>3.19</v>
      </c>
      <c r="I168" s="18">
        <f t="shared" si="9"/>
        <v>-0.10140845070422533</v>
      </c>
      <c r="J168" s="53">
        <f t="shared" si="12"/>
        <v>-0.47999999999999982</v>
      </c>
    </row>
    <row r="169" spans="2:10" x14ac:dyDescent="0.25">
      <c r="B169" s="10">
        <v>45196</v>
      </c>
      <c r="C169" s="13" t="s">
        <v>951</v>
      </c>
      <c r="D169" s="35" t="s">
        <v>952</v>
      </c>
      <c r="E169" s="16">
        <v>3.59</v>
      </c>
      <c r="F169" s="16">
        <v>2.79</v>
      </c>
      <c r="G169" s="12">
        <v>45196</v>
      </c>
      <c r="H169" s="17">
        <v>2.79</v>
      </c>
      <c r="I169" s="18">
        <f t="shared" si="9"/>
        <v>-0.22284122562674091</v>
      </c>
      <c r="J169" s="53">
        <f t="shared" si="12"/>
        <v>-1</v>
      </c>
    </row>
    <row r="170" spans="2:10" x14ac:dyDescent="0.25">
      <c r="B170" s="10">
        <v>45201</v>
      </c>
      <c r="C170" s="13" t="s">
        <v>958</v>
      </c>
      <c r="D170" s="127" t="s">
        <v>957</v>
      </c>
      <c r="E170" s="16">
        <v>3.73</v>
      </c>
      <c r="F170" s="16">
        <v>2.9</v>
      </c>
      <c r="G170" s="12">
        <v>45201</v>
      </c>
      <c r="H170" s="17">
        <v>4.62</v>
      </c>
      <c r="I170" s="18">
        <f t="shared" si="9"/>
        <v>0.23860589812332433</v>
      </c>
      <c r="J170" s="53">
        <f t="shared" si="12"/>
        <v>1.072289156626506</v>
      </c>
    </row>
    <row r="171" spans="2:10" x14ac:dyDescent="0.25">
      <c r="B171" s="10">
        <v>45201</v>
      </c>
      <c r="C171" s="13" t="s">
        <v>964</v>
      </c>
      <c r="D171" s="127" t="s">
        <v>963</v>
      </c>
      <c r="E171" s="83">
        <v>3.52</v>
      </c>
      <c r="F171" s="16">
        <v>2.59</v>
      </c>
      <c r="G171" s="12">
        <v>45201</v>
      </c>
      <c r="H171" s="17">
        <v>2.59</v>
      </c>
      <c r="I171" s="18">
        <f t="shared" si="9"/>
        <v>-0.26420454545454553</v>
      </c>
      <c r="J171" s="53">
        <f>(H171-E171)/(E171-F171)/2</f>
        <v>-0.5</v>
      </c>
    </row>
    <row r="172" spans="2:10" x14ac:dyDescent="0.25">
      <c r="B172" s="10">
        <v>45202</v>
      </c>
      <c r="C172" s="13" t="s">
        <v>966</v>
      </c>
      <c r="D172" s="35" t="s">
        <v>965</v>
      </c>
      <c r="E172" s="16">
        <v>5.15</v>
      </c>
      <c r="F172" s="16">
        <v>4.37</v>
      </c>
      <c r="G172" s="12">
        <v>45202</v>
      </c>
      <c r="H172" s="17">
        <v>4.37</v>
      </c>
      <c r="I172" s="18">
        <f t="shared" si="9"/>
        <v>-0.15145631067961174</v>
      </c>
      <c r="J172" s="53">
        <f>(H172-E172)/(E172-F172)</f>
        <v>-1</v>
      </c>
    </row>
    <row r="173" spans="2:10" x14ac:dyDescent="0.25">
      <c r="B173" s="10">
        <v>45203</v>
      </c>
      <c r="C173" s="13" t="s">
        <v>971</v>
      </c>
      <c r="D173" s="35" t="s">
        <v>972</v>
      </c>
      <c r="E173" s="16">
        <v>2</v>
      </c>
      <c r="F173" s="16">
        <v>0</v>
      </c>
      <c r="G173" s="12">
        <v>45203</v>
      </c>
      <c r="H173" s="17">
        <v>1.65</v>
      </c>
      <c r="I173" s="18">
        <f t="shared" si="9"/>
        <v>-0.17500000000000004</v>
      </c>
      <c r="J173" s="53">
        <f>(H173-E173)/(E173-F173)</f>
        <v>-0.17500000000000004</v>
      </c>
    </row>
    <row r="174" spans="2:10" x14ac:dyDescent="0.25">
      <c r="B174" s="10">
        <v>45205</v>
      </c>
      <c r="C174" s="13" t="s">
        <v>975</v>
      </c>
      <c r="D174" s="35" t="s">
        <v>973</v>
      </c>
      <c r="E174" s="16">
        <v>2.38</v>
      </c>
      <c r="F174" s="16">
        <v>0</v>
      </c>
      <c r="G174" s="12">
        <v>45205</v>
      </c>
      <c r="H174" s="17">
        <v>2.2200000000000002</v>
      </c>
      <c r="I174" s="18">
        <f t="shared" si="9"/>
        <v>-6.7226890756302393E-2</v>
      </c>
      <c r="J174" s="53">
        <f>(H174-E174)/(E174-F174)</f>
        <v>-6.7226890756302393E-2</v>
      </c>
    </row>
    <row r="175" spans="2:10" x14ac:dyDescent="0.25">
      <c r="B175" s="10">
        <v>45205</v>
      </c>
      <c r="C175" s="13" t="s">
        <v>982</v>
      </c>
      <c r="D175" s="35" t="s">
        <v>981</v>
      </c>
      <c r="E175" s="16">
        <v>3.4</v>
      </c>
      <c r="F175" s="16">
        <v>2.5099999999999998</v>
      </c>
      <c r="G175" s="12">
        <v>45208</v>
      </c>
      <c r="H175" s="17">
        <v>3.41</v>
      </c>
      <c r="I175" s="18">
        <f t="shared" si="9"/>
        <v>2.9411764705882248E-3</v>
      </c>
      <c r="J175" s="53">
        <f>(H175-E175)/(E175-F175)</f>
        <v>1.1235955056180033E-2</v>
      </c>
    </row>
    <row r="176" spans="2:10" x14ac:dyDescent="0.25">
      <c r="B176" s="10">
        <v>45208</v>
      </c>
      <c r="C176" s="13" t="s">
        <v>987</v>
      </c>
      <c r="D176" s="35" t="s">
        <v>988</v>
      </c>
      <c r="E176" s="16">
        <v>2.69</v>
      </c>
      <c r="F176" s="16">
        <v>1.9</v>
      </c>
      <c r="G176" s="12">
        <v>45209</v>
      </c>
      <c r="H176" s="17">
        <v>3.93</v>
      </c>
      <c r="I176" s="18">
        <f t="shared" si="9"/>
        <v>0.46096654275092952</v>
      </c>
      <c r="J176" s="53">
        <f>(H176-E176)/(E176-F176)</f>
        <v>1.5696202531645571</v>
      </c>
    </row>
    <row r="177" spans="2:10" x14ac:dyDescent="0.25">
      <c r="B177" s="10">
        <v>45211</v>
      </c>
      <c r="C177" s="13" t="s">
        <v>1007</v>
      </c>
      <c r="D177" s="127" t="s">
        <v>1008</v>
      </c>
      <c r="E177" s="83">
        <v>7.94</v>
      </c>
      <c r="F177" s="16">
        <v>6.74</v>
      </c>
      <c r="G177" s="12">
        <v>45211</v>
      </c>
      <c r="H177" s="17">
        <v>7.8</v>
      </c>
      <c r="I177" s="18">
        <f t="shared" si="9"/>
        <v>-1.7632241813602123E-2</v>
      </c>
      <c r="J177" s="53">
        <f>(H177-E177)/(E177-F177)/2</f>
        <v>-5.8333333333333563E-2</v>
      </c>
    </row>
    <row r="178" spans="2:10" x14ac:dyDescent="0.25">
      <c r="B178" s="10">
        <v>45212</v>
      </c>
      <c r="C178" s="13" t="s">
        <v>1009</v>
      </c>
      <c r="D178" s="35" t="s">
        <v>1010</v>
      </c>
      <c r="E178" s="16">
        <v>1.89</v>
      </c>
      <c r="F178" s="16">
        <v>0</v>
      </c>
      <c r="G178" s="12">
        <v>45212</v>
      </c>
      <c r="H178" s="17">
        <v>1.1599999999999999</v>
      </c>
      <c r="I178" s="18">
        <f t="shared" si="9"/>
        <v>-0.38624338624338628</v>
      </c>
      <c r="J178" s="53">
        <f t="shared" ref="J178:J188" si="13">(H178-E178)/(E178-F178)</f>
        <v>-0.38624338624338628</v>
      </c>
    </row>
    <row r="179" spans="2:10" x14ac:dyDescent="0.25">
      <c r="B179" s="10">
        <v>45216</v>
      </c>
      <c r="C179" s="13" t="s">
        <v>1016</v>
      </c>
      <c r="D179" s="35" t="s">
        <v>1015</v>
      </c>
      <c r="E179" s="16">
        <v>1.52</v>
      </c>
      <c r="F179" s="16">
        <v>0</v>
      </c>
      <c r="G179" s="12">
        <v>45217</v>
      </c>
      <c r="H179" s="17">
        <v>1.65</v>
      </c>
      <c r="I179" s="18">
        <f t="shared" si="9"/>
        <v>8.5526315789473673E-2</v>
      </c>
      <c r="J179" s="53">
        <f t="shared" si="13"/>
        <v>8.5526315789473617E-2</v>
      </c>
    </row>
    <row r="180" spans="2:10" x14ac:dyDescent="0.25">
      <c r="B180" s="10">
        <v>45217</v>
      </c>
      <c r="C180" s="13" t="s">
        <v>1022</v>
      </c>
      <c r="D180" s="35" t="s">
        <v>1021</v>
      </c>
      <c r="E180" s="16">
        <v>2.13</v>
      </c>
      <c r="F180" s="16">
        <v>1.1100000000000001</v>
      </c>
      <c r="G180" s="12">
        <v>45217</v>
      </c>
      <c r="H180" s="17">
        <v>1.63</v>
      </c>
      <c r="I180" s="18">
        <f t="shared" si="9"/>
        <v>-0.23474178403755874</v>
      </c>
      <c r="J180" s="53">
        <f t="shared" si="13"/>
        <v>-0.49019607843137264</v>
      </c>
    </row>
    <row r="181" spans="2:10" x14ac:dyDescent="0.25">
      <c r="B181" s="10">
        <v>45222</v>
      </c>
      <c r="C181" s="13" t="s">
        <v>1031</v>
      </c>
      <c r="D181" s="127" t="s">
        <v>1032</v>
      </c>
      <c r="E181" s="16">
        <v>1.57</v>
      </c>
      <c r="F181" s="16">
        <v>0.78</v>
      </c>
      <c r="G181" s="12">
        <v>45222</v>
      </c>
      <c r="H181" s="17">
        <v>1.1499999999999999</v>
      </c>
      <c r="I181" s="18">
        <f t="shared" si="9"/>
        <v>-0.26751592356687903</v>
      </c>
      <c r="J181" s="53">
        <f t="shared" si="13"/>
        <v>-0.53164556962025333</v>
      </c>
    </row>
    <row r="182" spans="2:10" x14ac:dyDescent="0.25">
      <c r="B182" s="10">
        <v>45223</v>
      </c>
      <c r="C182" s="13" t="s">
        <v>1052</v>
      </c>
      <c r="D182" s="127" t="s">
        <v>1037</v>
      </c>
      <c r="E182" s="16">
        <v>2.94</v>
      </c>
      <c r="F182" s="16">
        <v>2.1</v>
      </c>
      <c r="G182" s="12">
        <v>45223</v>
      </c>
      <c r="H182" s="17">
        <v>3.45</v>
      </c>
      <c r="I182" s="18">
        <f t="shared" si="9"/>
        <v>0.17346938775510212</v>
      </c>
      <c r="J182" s="53">
        <f t="shared" si="13"/>
        <v>0.60714285714285754</v>
      </c>
    </row>
    <row r="183" spans="2:10" x14ac:dyDescent="0.25">
      <c r="B183" s="10">
        <v>45223</v>
      </c>
      <c r="C183" s="13" t="s">
        <v>1040</v>
      </c>
      <c r="D183" s="35" t="s">
        <v>1041</v>
      </c>
      <c r="E183" s="16">
        <v>2.04</v>
      </c>
      <c r="F183" s="16">
        <v>0</v>
      </c>
      <c r="G183" s="12">
        <v>45225</v>
      </c>
      <c r="H183" s="17">
        <v>1.22</v>
      </c>
      <c r="I183" s="18">
        <f t="shared" si="9"/>
        <v>-0.40196078431372551</v>
      </c>
      <c r="J183" s="53">
        <f t="shared" si="13"/>
        <v>-0.40196078431372551</v>
      </c>
    </row>
    <row r="184" spans="2:10" x14ac:dyDescent="0.25">
      <c r="B184" s="10">
        <v>45226</v>
      </c>
      <c r="C184" s="13" t="s">
        <v>1046</v>
      </c>
      <c r="D184" s="127" t="s">
        <v>1047</v>
      </c>
      <c r="E184" s="16">
        <v>5.87</v>
      </c>
      <c r="F184" s="16">
        <v>4.97</v>
      </c>
      <c r="G184" s="12">
        <v>45226</v>
      </c>
      <c r="H184" s="17">
        <v>6.18</v>
      </c>
      <c r="I184" s="18">
        <f t="shared" si="9"/>
        <v>5.2810902896081702E-2</v>
      </c>
      <c r="J184" s="53">
        <f t="shared" si="13"/>
        <v>0.34444444444444389</v>
      </c>
    </row>
    <row r="185" spans="2:10" x14ac:dyDescent="0.25">
      <c r="B185" s="10">
        <v>45229</v>
      </c>
      <c r="C185" s="13" t="s">
        <v>1048</v>
      </c>
      <c r="D185" s="127" t="s">
        <v>1049</v>
      </c>
      <c r="E185" s="16">
        <v>4.26</v>
      </c>
      <c r="F185" s="16">
        <v>3.41</v>
      </c>
      <c r="G185" s="12">
        <v>45229</v>
      </c>
      <c r="H185" s="17">
        <v>4.42</v>
      </c>
      <c r="I185" s="18">
        <f t="shared" si="9"/>
        <v>3.7558685446009488E-2</v>
      </c>
      <c r="J185" s="53">
        <f t="shared" si="13"/>
        <v>0.18823529411764731</v>
      </c>
    </row>
    <row r="186" spans="2:10" x14ac:dyDescent="0.25">
      <c r="B186" s="10">
        <v>45230</v>
      </c>
      <c r="C186" s="13" t="s">
        <v>1052</v>
      </c>
      <c r="D186" s="127" t="s">
        <v>1053</v>
      </c>
      <c r="E186" s="16">
        <v>3.53</v>
      </c>
      <c r="F186" s="16">
        <v>2.73</v>
      </c>
      <c r="G186" s="12">
        <v>45230</v>
      </c>
      <c r="H186" s="17">
        <v>4.3</v>
      </c>
      <c r="I186" s="18">
        <f t="shared" si="9"/>
        <v>0.21813031161473084</v>
      </c>
      <c r="J186" s="53">
        <f t="shared" si="13"/>
        <v>0.96250000000000024</v>
      </c>
    </row>
    <row r="187" spans="2:10" x14ac:dyDescent="0.25">
      <c r="B187" s="10">
        <v>45237</v>
      </c>
      <c r="C187" s="13" t="s">
        <v>1070</v>
      </c>
      <c r="D187" s="127" t="s">
        <v>1069</v>
      </c>
      <c r="E187" s="16">
        <v>2.82</v>
      </c>
      <c r="F187" s="16">
        <v>2.06</v>
      </c>
      <c r="G187" s="12">
        <v>45237</v>
      </c>
      <c r="H187" s="17">
        <v>2.36</v>
      </c>
      <c r="I187" s="18">
        <f t="shared" si="9"/>
        <v>-0.16312056737588654</v>
      </c>
      <c r="J187" s="53">
        <f t="shared" si="13"/>
        <v>-0.60526315789473695</v>
      </c>
    </row>
    <row r="188" spans="2:10" x14ac:dyDescent="0.25">
      <c r="B188" s="10">
        <v>45237</v>
      </c>
      <c r="C188" s="13" t="s">
        <v>1072</v>
      </c>
      <c r="D188" s="127" t="s">
        <v>1073</v>
      </c>
      <c r="E188" s="16">
        <v>1.78</v>
      </c>
      <c r="F188" s="16">
        <v>1.0900000000000001</v>
      </c>
      <c r="G188" s="12">
        <v>45238</v>
      </c>
      <c r="H188" s="17">
        <v>0.93</v>
      </c>
      <c r="I188" s="18">
        <f t="shared" si="9"/>
        <v>-0.47752808988764039</v>
      </c>
      <c r="J188" s="53">
        <f t="shared" si="13"/>
        <v>-1.2318840579710146</v>
      </c>
    </row>
    <row r="189" spans="2:10" x14ac:dyDescent="0.25">
      <c r="B189" s="10">
        <v>45238</v>
      </c>
      <c r="C189" s="13" t="s">
        <v>1081</v>
      </c>
      <c r="D189" s="35" t="s">
        <v>1080</v>
      </c>
      <c r="E189" s="16">
        <v>5.33</v>
      </c>
      <c r="F189" s="16">
        <v>4.55</v>
      </c>
      <c r="G189" s="12">
        <v>45238</v>
      </c>
      <c r="H189" s="17">
        <v>4.53</v>
      </c>
      <c r="I189" s="18">
        <f>(H189/E189-1)</f>
        <v>-0.15009380863039401</v>
      </c>
      <c r="J189" s="53">
        <f>(H189-E189)/(E189-F189)</f>
        <v>-1.0256410256410251</v>
      </c>
    </row>
    <row r="190" spans="2:10" x14ac:dyDescent="0.25">
      <c r="B190" s="10">
        <v>45240</v>
      </c>
      <c r="C190" s="13" t="s">
        <v>1087</v>
      </c>
      <c r="D190" s="127" t="s">
        <v>1086</v>
      </c>
      <c r="E190" s="16">
        <v>4.84</v>
      </c>
      <c r="F190" s="16">
        <v>3.92</v>
      </c>
      <c r="G190" s="12">
        <v>45240</v>
      </c>
      <c r="H190" s="17">
        <v>3.91</v>
      </c>
      <c r="I190" s="18">
        <f t="shared" ref="I190:I193" si="14">(H190/E190-1)</f>
        <v>-0.19214876033057848</v>
      </c>
      <c r="J190" s="53">
        <f t="shared" ref="J190:J194" si="15">(H190-E190)/(E190-F190)</f>
        <v>-1.0108695652173911</v>
      </c>
    </row>
    <row r="191" spans="2:10" x14ac:dyDescent="0.25">
      <c r="B191" s="10">
        <v>45244</v>
      </c>
      <c r="C191" s="13" t="s">
        <v>1092</v>
      </c>
      <c r="D191" s="35" t="s">
        <v>1093</v>
      </c>
      <c r="E191" s="16">
        <v>1.06</v>
      </c>
      <c r="F191" s="16">
        <v>0</v>
      </c>
      <c r="G191" s="12">
        <v>45245</v>
      </c>
      <c r="H191" s="17">
        <v>0.33</v>
      </c>
      <c r="I191" s="18">
        <f t="shared" si="14"/>
        <v>-0.68867924528301883</v>
      </c>
      <c r="J191" s="53">
        <f t="shared" si="15"/>
        <v>-0.68867924528301883</v>
      </c>
    </row>
    <row r="192" spans="2:10" x14ac:dyDescent="0.25">
      <c r="B192" s="10">
        <v>45245</v>
      </c>
      <c r="C192" s="13" t="s">
        <v>1097</v>
      </c>
      <c r="D192" s="35" t="s">
        <v>1098</v>
      </c>
      <c r="E192" s="16">
        <v>2.04</v>
      </c>
      <c r="F192" s="16">
        <v>1.1200000000000001</v>
      </c>
      <c r="G192" s="12">
        <v>45247</v>
      </c>
      <c r="H192" s="17">
        <v>1.1200000000000001</v>
      </c>
      <c r="I192" s="18">
        <f t="shared" si="14"/>
        <v>-0.4509803921568627</v>
      </c>
      <c r="J192" s="53">
        <f t="shared" si="15"/>
        <v>-1</v>
      </c>
    </row>
    <row r="193" spans="2:10" x14ac:dyDescent="0.25">
      <c r="B193" s="10">
        <v>45251</v>
      </c>
      <c r="C193" s="13" t="s">
        <v>1130</v>
      </c>
      <c r="D193" s="35" t="s">
        <v>1107</v>
      </c>
      <c r="E193" s="16">
        <v>3.78</v>
      </c>
      <c r="F193" s="16">
        <v>2.98</v>
      </c>
      <c r="G193" s="12">
        <v>45251</v>
      </c>
      <c r="H193" s="17">
        <v>3.72</v>
      </c>
      <c r="I193" s="18">
        <f t="shared" si="14"/>
        <v>-1.5873015873015817E-2</v>
      </c>
      <c r="J193" s="53">
        <f t="shared" si="15"/>
        <v>-7.4999999999999525E-2</v>
      </c>
    </row>
    <row r="194" spans="2:10" x14ac:dyDescent="0.25">
      <c r="B194" s="10">
        <v>45251</v>
      </c>
      <c r="C194" s="13" t="s">
        <v>1108</v>
      </c>
      <c r="D194" s="35" t="s">
        <v>1109</v>
      </c>
      <c r="E194" s="16">
        <v>1.99</v>
      </c>
      <c r="F194" s="16">
        <v>0</v>
      </c>
      <c r="G194" s="12">
        <v>45252</v>
      </c>
      <c r="H194" s="17">
        <v>1.9</v>
      </c>
      <c r="I194" s="18">
        <v>1.95E-2</v>
      </c>
      <c r="J194" s="53">
        <f t="shared" si="15"/>
        <v>-4.5226130653266375E-2</v>
      </c>
    </row>
    <row r="195" spans="2:10" x14ac:dyDescent="0.25">
      <c r="B195" s="10">
        <v>45254</v>
      </c>
      <c r="C195" s="13" t="s">
        <v>1125</v>
      </c>
      <c r="D195" s="127" t="s">
        <v>1122</v>
      </c>
      <c r="E195" s="16">
        <v>4.4249999999999998</v>
      </c>
      <c r="F195" s="16">
        <v>3.11</v>
      </c>
      <c r="G195" s="12">
        <v>45257</v>
      </c>
      <c r="H195" s="17">
        <v>4.38</v>
      </c>
      <c r="I195" s="18">
        <f t="shared" ref="I195:I200" si="16">(H195/E195-1)</f>
        <v>-1.016949152542368E-2</v>
      </c>
      <c r="J195" s="53">
        <f>(H195-E195)/(E195-F195)</f>
        <v>-3.4220532319391581E-2</v>
      </c>
    </row>
    <row r="196" spans="2:10" x14ac:dyDescent="0.25">
      <c r="B196" s="10">
        <v>45258</v>
      </c>
      <c r="C196" s="13" t="s">
        <v>1126</v>
      </c>
      <c r="D196" s="35" t="s">
        <v>1127</v>
      </c>
      <c r="E196" s="16">
        <v>2.37</v>
      </c>
      <c r="F196" s="16">
        <v>1.4</v>
      </c>
      <c r="G196" s="12">
        <v>45259</v>
      </c>
      <c r="H196" s="17">
        <v>1.81</v>
      </c>
      <c r="I196" s="18">
        <f t="shared" si="16"/>
        <v>-0.23628691983122363</v>
      </c>
      <c r="J196" s="53">
        <f t="shared" ref="J196:J200" si="17">(H196-E196)/(E196-F196)</f>
        <v>-0.57731958762886593</v>
      </c>
    </row>
    <row r="197" spans="2:10" x14ac:dyDescent="0.25">
      <c r="B197" s="10">
        <v>45260</v>
      </c>
      <c r="C197" s="13" t="s">
        <v>1133</v>
      </c>
      <c r="D197" s="35" t="s">
        <v>1134</v>
      </c>
      <c r="E197" s="16">
        <v>3.16</v>
      </c>
      <c r="F197" s="16">
        <v>2.44</v>
      </c>
      <c r="G197" s="12">
        <v>45261</v>
      </c>
      <c r="H197" s="17">
        <v>2.68</v>
      </c>
      <c r="I197" s="18">
        <f t="shared" si="16"/>
        <v>-0.15189873417721522</v>
      </c>
      <c r="J197" s="53">
        <f t="shared" si="17"/>
        <v>-0.66666666666666641</v>
      </c>
    </row>
    <row r="198" spans="2:10" x14ac:dyDescent="0.25">
      <c r="B198" s="10">
        <v>45266</v>
      </c>
      <c r="C198" s="13" t="s">
        <v>1157</v>
      </c>
      <c r="D198" s="35" t="s">
        <v>1143</v>
      </c>
      <c r="E198" s="16">
        <v>1.36</v>
      </c>
      <c r="F198" s="16">
        <v>0.95</v>
      </c>
      <c r="G198" s="12">
        <v>45266</v>
      </c>
      <c r="H198" s="17">
        <v>0.96</v>
      </c>
      <c r="I198" s="18">
        <f t="shared" si="16"/>
        <v>-0.29411764705882359</v>
      </c>
      <c r="J198" s="53">
        <f t="shared" si="17"/>
        <v>-0.97560975609756095</v>
      </c>
    </row>
    <row r="199" spans="2:10" x14ac:dyDescent="0.25">
      <c r="B199" s="10">
        <v>45275</v>
      </c>
      <c r="C199" s="13" t="s">
        <v>1158</v>
      </c>
      <c r="D199" s="35" t="s">
        <v>1159</v>
      </c>
      <c r="E199" s="16">
        <v>1.69</v>
      </c>
      <c r="F199" s="16">
        <v>0</v>
      </c>
      <c r="G199" s="12">
        <v>45278</v>
      </c>
      <c r="H199" s="17">
        <v>2.2799999999999998</v>
      </c>
      <c r="I199" s="18">
        <f t="shared" si="16"/>
        <v>0.34911242603550297</v>
      </c>
      <c r="J199" s="53">
        <f t="shared" si="17"/>
        <v>0.34911242603550291</v>
      </c>
    </row>
    <row r="200" spans="2:10" x14ac:dyDescent="0.25">
      <c r="B200" s="10">
        <v>45278</v>
      </c>
      <c r="C200" s="13" t="s">
        <v>1162</v>
      </c>
      <c r="D200" s="35" t="s">
        <v>1163</v>
      </c>
      <c r="E200" s="16">
        <v>3.99</v>
      </c>
      <c r="F200" s="16">
        <v>3.12</v>
      </c>
      <c r="G200" s="12">
        <v>45279</v>
      </c>
      <c r="H200" s="17">
        <v>3.68</v>
      </c>
      <c r="I200" s="18">
        <f t="shared" si="16"/>
        <v>-7.7694235588972482E-2</v>
      </c>
      <c r="J200" s="53">
        <f t="shared" si="17"/>
        <v>-0.35632183908045978</v>
      </c>
    </row>
    <row r="201" spans="2:10" ht="18.600000000000001" customHeight="1" x14ac:dyDescent="0.25">
      <c r="B201" s="10" t="s">
        <v>0</v>
      </c>
      <c r="C201" s="13" t="s">
        <v>0</v>
      </c>
      <c r="D201" s="35"/>
      <c r="E201" s="16" t="s">
        <v>0</v>
      </c>
      <c r="F201" s="16" t="s">
        <v>0</v>
      </c>
      <c r="G201" s="12" t="s">
        <v>0</v>
      </c>
      <c r="H201" s="17" t="s">
        <v>0</v>
      </c>
      <c r="I201" s="18" t="s">
        <v>0</v>
      </c>
      <c r="J201" s="53" t="s">
        <v>0</v>
      </c>
    </row>
    <row r="202" spans="2:10" x14ac:dyDescent="0.25">
      <c r="B202" s="10"/>
      <c r="C202" s="21" t="s">
        <v>50</v>
      </c>
      <c r="D202" s="15"/>
      <c r="E202" s="13"/>
      <c r="F202" s="13"/>
      <c r="G202" s="22" t="s">
        <v>0</v>
      </c>
      <c r="H202" s="51" t="s">
        <v>10</v>
      </c>
      <c r="I202" s="52" t="s">
        <v>8</v>
      </c>
      <c r="J202" s="56">
        <f>SUM(J11:J201)</f>
        <v>-19.917993583376504</v>
      </c>
    </row>
    <row r="203" spans="2:10" x14ac:dyDescent="0.25">
      <c r="B203" s="10"/>
      <c r="C203" s="21"/>
      <c r="D203" s="15"/>
      <c r="E203" s="13"/>
      <c r="F203" s="13"/>
      <c r="G203" s="22"/>
      <c r="H203" s="51"/>
      <c r="I203" s="52"/>
      <c r="J203" s="49"/>
    </row>
    <row r="204" spans="2:10" ht="15.75" thickBot="1" x14ac:dyDescent="0.3">
      <c r="B204" s="24"/>
      <c r="C204" s="26" t="s">
        <v>0</v>
      </c>
      <c r="D204" s="117"/>
      <c r="E204" s="26"/>
      <c r="F204" s="26"/>
      <c r="G204" s="39"/>
      <c r="H204" s="26"/>
      <c r="I204" s="40" t="s">
        <v>0</v>
      </c>
      <c r="J204" s="28"/>
    </row>
    <row r="205" spans="2:10" x14ac:dyDescent="0.25">
      <c r="B205" s="5"/>
      <c r="C205" s="46"/>
      <c r="D205" s="115"/>
      <c r="E205" s="6"/>
      <c r="F205" s="6"/>
      <c r="G205" s="7"/>
      <c r="H205" s="8"/>
      <c r="I205" s="8"/>
      <c r="J205" s="9"/>
    </row>
    <row r="206" spans="2:10" x14ac:dyDescent="0.25">
      <c r="B206" s="10"/>
      <c r="C206" s="50" t="s">
        <v>18</v>
      </c>
      <c r="D206" s="116"/>
      <c r="E206" s="13"/>
      <c r="F206" s="13"/>
      <c r="G206" s="22"/>
      <c r="H206" s="11"/>
      <c r="I206" s="23"/>
      <c r="J206" s="14"/>
    </row>
    <row r="207" spans="2:10" x14ac:dyDescent="0.25">
      <c r="B207" s="47" t="s">
        <v>1</v>
      </c>
      <c r="C207" s="15" t="s">
        <v>2</v>
      </c>
      <c r="D207" s="15" t="s">
        <v>37</v>
      </c>
      <c r="E207" s="15" t="s">
        <v>1</v>
      </c>
      <c r="F207" s="15" t="s">
        <v>15</v>
      </c>
      <c r="G207" s="48" t="s">
        <v>3</v>
      </c>
      <c r="H207" s="15" t="s">
        <v>3</v>
      </c>
      <c r="I207" s="15" t="s">
        <v>4</v>
      </c>
      <c r="J207" s="36" t="s">
        <v>4</v>
      </c>
    </row>
    <row r="208" spans="2:10" x14ac:dyDescent="0.25">
      <c r="B208" s="47" t="s">
        <v>5</v>
      </c>
      <c r="C208" s="35"/>
      <c r="D208" s="35"/>
      <c r="E208" s="15" t="s">
        <v>6</v>
      </c>
      <c r="F208" s="15" t="s">
        <v>16</v>
      </c>
      <c r="G208" s="48" t="s">
        <v>5</v>
      </c>
      <c r="H208" s="15" t="s">
        <v>7</v>
      </c>
      <c r="I208" s="15" t="s">
        <v>9</v>
      </c>
      <c r="J208" s="36" t="s">
        <v>17</v>
      </c>
    </row>
    <row r="209" spans="1:10" x14ac:dyDescent="0.25">
      <c r="A209" s="10" t="s">
        <v>0</v>
      </c>
      <c r="B209" s="47"/>
      <c r="C209" s="15" t="s">
        <v>24</v>
      </c>
      <c r="D209" s="15"/>
      <c r="E209" s="15"/>
      <c r="F209" s="15"/>
      <c r="G209" s="48"/>
      <c r="H209" s="15"/>
      <c r="I209" s="15"/>
      <c r="J209" s="36"/>
    </row>
    <row r="210" spans="1:10" x14ac:dyDescent="0.25">
      <c r="B210" s="47"/>
      <c r="C210" s="15"/>
      <c r="D210" s="15"/>
      <c r="E210" s="15"/>
      <c r="F210" s="15"/>
      <c r="G210" s="48"/>
      <c r="H210" s="15"/>
      <c r="I210" s="15"/>
      <c r="J210" s="36"/>
    </row>
    <row r="211" spans="1:10" x14ac:dyDescent="0.25">
      <c r="A211" s="10" t="s">
        <v>0</v>
      </c>
      <c r="B211" s="10">
        <v>44943</v>
      </c>
      <c r="C211" s="13" t="s">
        <v>119</v>
      </c>
      <c r="D211" s="35" t="s">
        <v>114</v>
      </c>
      <c r="E211" s="16">
        <v>11.96</v>
      </c>
      <c r="F211" s="16">
        <v>6.68</v>
      </c>
      <c r="G211" s="12">
        <v>44579</v>
      </c>
      <c r="H211" s="17">
        <v>10.97</v>
      </c>
      <c r="I211" s="18">
        <f t="shared" ref="I211:I227" si="18">(H211/E211-1)</f>
        <v>-8.2775919732441472E-2</v>
      </c>
      <c r="J211" s="53">
        <f t="shared" ref="J211:J216" si="19">(H211-E211)/(E211-F211)</f>
        <v>-0.1875</v>
      </c>
    </row>
    <row r="212" spans="1:10" x14ac:dyDescent="0.25">
      <c r="A212" s="10" t="s">
        <v>0</v>
      </c>
      <c r="B212" s="10">
        <v>44944</v>
      </c>
      <c r="C212" s="13" t="s">
        <v>118</v>
      </c>
      <c r="D212" s="35" t="s">
        <v>117</v>
      </c>
      <c r="E212" s="16">
        <v>1.75</v>
      </c>
      <c r="F212" s="16">
        <v>1.08</v>
      </c>
      <c r="G212" s="12">
        <v>44945</v>
      </c>
      <c r="H212" s="17">
        <v>2.34</v>
      </c>
      <c r="I212" s="18">
        <f t="shared" si="18"/>
        <v>0.33714285714285697</v>
      </c>
      <c r="J212" s="53">
        <f t="shared" si="19"/>
        <v>0.88059701492537301</v>
      </c>
    </row>
    <row r="213" spans="1:10" x14ac:dyDescent="0.25">
      <c r="B213" s="10">
        <v>44953</v>
      </c>
      <c r="C213" s="13" t="s">
        <v>551</v>
      </c>
      <c r="D213" s="127" t="s">
        <v>154</v>
      </c>
      <c r="E213" s="16">
        <v>1.36</v>
      </c>
      <c r="F213" s="16">
        <v>0.51</v>
      </c>
      <c r="G213" s="12">
        <v>44956</v>
      </c>
      <c r="H213" s="17">
        <v>1.24</v>
      </c>
      <c r="I213" s="18">
        <f t="shared" si="18"/>
        <v>-8.8235294117647078E-2</v>
      </c>
      <c r="J213" s="53">
        <f t="shared" si="19"/>
        <v>-0.1411764705882354</v>
      </c>
    </row>
    <row r="214" spans="1:10" x14ac:dyDescent="0.25">
      <c r="B214" s="10">
        <v>44972</v>
      </c>
      <c r="C214" s="13" t="s">
        <v>237</v>
      </c>
      <c r="D214" s="35" t="s">
        <v>236</v>
      </c>
      <c r="E214" s="16">
        <v>4.79</v>
      </c>
      <c r="F214" s="16">
        <v>1.81</v>
      </c>
      <c r="G214" s="12">
        <v>44972</v>
      </c>
      <c r="H214" s="17">
        <v>4.75</v>
      </c>
      <c r="I214" s="18">
        <f t="shared" si="18"/>
        <v>-8.3507306889353261E-3</v>
      </c>
      <c r="J214" s="53">
        <f t="shared" si="19"/>
        <v>-1.3422818791946321E-2</v>
      </c>
    </row>
    <row r="215" spans="1:10" x14ac:dyDescent="0.25">
      <c r="A215" s="10" t="s">
        <v>0</v>
      </c>
      <c r="B215" s="10">
        <v>44985</v>
      </c>
      <c r="C215" s="13" t="s">
        <v>296</v>
      </c>
      <c r="D215" s="35" t="s">
        <v>295</v>
      </c>
      <c r="E215" s="16">
        <v>1.64</v>
      </c>
      <c r="F215" s="16">
        <v>0.56000000000000005</v>
      </c>
      <c r="G215" s="12">
        <v>44985</v>
      </c>
      <c r="H215" s="17">
        <v>1.44</v>
      </c>
      <c r="I215" s="18">
        <f t="shared" si="18"/>
        <v>-0.12195121951219512</v>
      </c>
      <c r="J215" s="53">
        <f t="shared" si="19"/>
        <v>-0.18518518518518517</v>
      </c>
    </row>
    <row r="216" spans="1:10" x14ac:dyDescent="0.25">
      <c r="B216" s="10">
        <v>45044</v>
      </c>
      <c r="C216" s="13" t="s">
        <v>533</v>
      </c>
      <c r="D216" s="127" t="s">
        <v>534</v>
      </c>
      <c r="E216" s="16">
        <v>0.87</v>
      </c>
      <c r="F216" s="16">
        <v>0.36</v>
      </c>
      <c r="G216" s="12">
        <v>45048</v>
      </c>
      <c r="H216" s="17">
        <v>0.76</v>
      </c>
      <c r="I216" s="18">
        <f t="shared" si="18"/>
        <v>-0.12643678160919536</v>
      </c>
      <c r="J216" s="53">
        <f t="shared" si="19"/>
        <v>-0.2156862745098039</v>
      </c>
    </row>
    <row r="217" spans="1:10" x14ac:dyDescent="0.25">
      <c r="B217" s="10">
        <v>45056</v>
      </c>
      <c r="C217" s="13" t="s">
        <v>553</v>
      </c>
      <c r="D217" s="127" t="s">
        <v>552</v>
      </c>
      <c r="E217" s="83">
        <v>1.56</v>
      </c>
      <c r="F217" s="16">
        <v>1.1499999999999999</v>
      </c>
      <c r="G217" s="12">
        <v>45056</v>
      </c>
      <c r="H217" s="17">
        <v>1.62</v>
      </c>
      <c r="I217" s="18">
        <f t="shared" si="18"/>
        <v>3.8461538461538547E-2</v>
      </c>
      <c r="J217" s="53">
        <f>(H217-E217)/(E217-F217)/2</f>
        <v>7.317073170731711E-2</v>
      </c>
    </row>
    <row r="218" spans="1:10" x14ac:dyDescent="0.25">
      <c r="B218" s="10">
        <v>45103</v>
      </c>
      <c r="C218" s="13" t="s">
        <v>681</v>
      </c>
      <c r="D218" s="35" t="s">
        <v>680</v>
      </c>
      <c r="E218" s="16">
        <v>7.92</v>
      </c>
      <c r="F218" s="16">
        <v>5.42</v>
      </c>
      <c r="G218" s="12">
        <v>45104</v>
      </c>
      <c r="H218" s="17">
        <v>8.7200000000000006</v>
      </c>
      <c r="I218" s="18">
        <f t="shared" si="18"/>
        <v>0.10101010101010099</v>
      </c>
      <c r="J218" s="53">
        <f>(H218-E218)/(E218-F218)</f>
        <v>0.32000000000000028</v>
      </c>
    </row>
    <row r="219" spans="1:10" x14ac:dyDescent="0.25">
      <c r="B219" s="10">
        <v>45146</v>
      </c>
      <c r="C219" s="13" t="s">
        <v>813</v>
      </c>
      <c r="D219" s="127" t="s">
        <v>810</v>
      </c>
      <c r="E219" s="16">
        <v>0.96</v>
      </c>
      <c r="F219" s="16">
        <v>0.49</v>
      </c>
      <c r="G219" s="12">
        <v>45147</v>
      </c>
      <c r="H219" s="17">
        <v>1.1499999999999999</v>
      </c>
      <c r="I219" s="18">
        <f t="shared" si="18"/>
        <v>0.19791666666666652</v>
      </c>
      <c r="J219" s="53">
        <f t="shared" ref="J219:J227" si="20">(H219-E219)/(E219-F219)</f>
        <v>0.40425531914893609</v>
      </c>
    </row>
    <row r="220" spans="1:10" x14ac:dyDescent="0.25">
      <c r="A220" s="10" t="s">
        <v>0</v>
      </c>
      <c r="B220" s="10">
        <v>45160</v>
      </c>
      <c r="C220" s="13" t="s">
        <v>853</v>
      </c>
      <c r="D220" s="35" t="s">
        <v>850</v>
      </c>
      <c r="E220" s="16">
        <v>2.19</v>
      </c>
      <c r="F220" s="16">
        <v>1.45</v>
      </c>
      <c r="G220" s="12">
        <v>45162</v>
      </c>
      <c r="H220" s="17">
        <v>1.61</v>
      </c>
      <c r="I220" s="18">
        <f t="shared" si="18"/>
        <v>-0.26484018264840181</v>
      </c>
      <c r="J220" s="53">
        <f t="shared" si="20"/>
        <v>-0.78378378378378355</v>
      </c>
    </row>
    <row r="221" spans="1:10" x14ac:dyDescent="0.25">
      <c r="B221" s="10">
        <v>45188</v>
      </c>
      <c r="C221" s="13" t="s">
        <v>939</v>
      </c>
      <c r="D221" s="35" t="s">
        <v>937</v>
      </c>
      <c r="E221" s="16">
        <v>5.99</v>
      </c>
      <c r="F221" s="16">
        <v>4.26</v>
      </c>
      <c r="G221" s="12">
        <v>45189</v>
      </c>
      <c r="H221" s="17">
        <v>5.47</v>
      </c>
      <c r="I221" s="18">
        <f t="shared" si="18"/>
        <v>-8.6811352253756358E-2</v>
      </c>
      <c r="J221" s="53">
        <f t="shared" si="20"/>
        <v>-0.30057803468208111</v>
      </c>
    </row>
    <row r="222" spans="1:10" x14ac:dyDescent="0.25">
      <c r="A222" s="10" t="s">
        <v>0</v>
      </c>
      <c r="B222" s="10">
        <v>45189</v>
      </c>
      <c r="C222" s="13" t="s">
        <v>945</v>
      </c>
      <c r="D222" s="35" t="s">
        <v>944</v>
      </c>
      <c r="E222" s="16">
        <v>1.29</v>
      </c>
      <c r="F222" s="16">
        <v>0.71</v>
      </c>
      <c r="G222" s="12">
        <v>45190</v>
      </c>
      <c r="H222" s="17">
        <v>1.68</v>
      </c>
      <c r="I222" s="18">
        <f t="shared" si="18"/>
        <v>0.30232558139534871</v>
      </c>
      <c r="J222" s="53">
        <f t="shared" si="20"/>
        <v>0.67241379310344807</v>
      </c>
    </row>
    <row r="223" spans="1:10" x14ac:dyDescent="0.25">
      <c r="B223" s="10">
        <v>45191</v>
      </c>
      <c r="C223" s="13" t="s">
        <v>949</v>
      </c>
      <c r="D223" s="35" t="s">
        <v>950</v>
      </c>
      <c r="E223" s="16">
        <v>0.56999999999999995</v>
      </c>
      <c r="F223" s="16">
        <v>0.28000000000000003</v>
      </c>
      <c r="G223" s="12">
        <v>45194</v>
      </c>
      <c r="H223" s="17">
        <v>0.59</v>
      </c>
      <c r="I223" s="18">
        <f t="shared" si="18"/>
        <v>3.5087719298245723E-2</v>
      </c>
      <c r="J223" s="53">
        <f t="shared" si="20"/>
        <v>6.8965517241379393E-2</v>
      </c>
    </row>
    <row r="224" spans="1:10" x14ac:dyDescent="0.25">
      <c r="B224" s="10">
        <v>45230</v>
      </c>
      <c r="C224" s="13" t="s">
        <v>1055</v>
      </c>
      <c r="D224" s="127" t="s">
        <v>1054</v>
      </c>
      <c r="E224" s="16">
        <v>0.82</v>
      </c>
      <c r="F224" s="16">
        <v>0.4</v>
      </c>
      <c r="G224" s="12">
        <v>45230</v>
      </c>
      <c r="H224" s="17">
        <v>0.92</v>
      </c>
      <c r="I224" s="18">
        <f t="shared" si="18"/>
        <v>0.12195121951219523</v>
      </c>
      <c r="J224" s="53">
        <f t="shared" si="20"/>
        <v>0.23809523809523836</v>
      </c>
    </row>
    <row r="225" spans="1:10" x14ac:dyDescent="0.25">
      <c r="A225" s="10" t="s">
        <v>0</v>
      </c>
      <c r="B225" s="10">
        <v>45246</v>
      </c>
      <c r="C225" s="13" t="s">
        <v>1102</v>
      </c>
      <c r="D225" s="35" t="s">
        <v>1101</v>
      </c>
      <c r="E225" s="16">
        <v>1.54</v>
      </c>
      <c r="F225" s="16">
        <v>0.79</v>
      </c>
      <c r="G225" s="12">
        <v>45252</v>
      </c>
      <c r="H225" s="17">
        <v>1.23</v>
      </c>
      <c r="I225" s="18">
        <f t="shared" si="18"/>
        <v>-0.20129870129870131</v>
      </c>
      <c r="J225" s="53">
        <f t="shared" si="20"/>
        <v>-0.41333333333333339</v>
      </c>
    </row>
    <row r="226" spans="1:10" x14ac:dyDescent="0.25">
      <c r="B226" s="10">
        <v>45258</v>
      </c>
      <c r="C226" s="13" t="s">
        <v>1128</v>
      </c>
      <c r="D226" s="35" t="s">
        <v>1129</v>
      </c>
      <c r="E226" s="16">
        <v>0.41</v>
      </c>
      <c r="F226" s="16">
        <v>0.19</v>
      </c>
      <c r="G226" s="12">
        <v>45259</v>
      </c>
      <c r="H226" s="17">
        <v>0.27</v>
      </c>
      <c r="I226" s="18">
        <f t="shared" si="18"/>
        <v>-0.34146341463414631</v>
      </c>
      <c r="J226" s="53">
        <f t="shared" si="20"/>
        <v>-0.63636363636363624</v>
      </c>
    </row>
    <row r="227" spans="1:10" x14ac:dyDescent="0.25">
      <c r="B227" s="10">
        <v>45260</v>
      </c>
      <c r="C227" s="13" t="s">
        <v>1135</v>
      </c>
      <c r="D227" s="35" t="s">
        <v>1136</v>
      </c>
      <c r="E227" s="16">
        <v>0.5</v>
      </c>
      <c r="F227" s="16">
        <v>0.28000000000000003</v>
      </c>
      <c r="G227" s="12">
        <v>45267</v>
      </c>
      <c r="H227" s="17">
        <v>0.37</v>
      </c>
      <c r="I227" s="18">
        <f t="shared" si="18"/>
        <v>-0.26</v>
      </c>
      <c r="J227" s="53">
        <f t="shared" si="20"/>
        <v>-0.59090909090909105</v>
      </c>
    </row>
    <row r="228" spans="1:10" x14ac:dyDescent="0.25">
      <c r="B228" s="10"/>
      <c r="C228" s="13"/>
      <c r="D228" s="35"/>
      <c r="E228" s="17"/>
      <c r="F228" s="17"/>
      <c r="G228" s="12"/>
      <c r="H228" s="20" t="s">
        <v>0</v>
      </c>
      <c r="I228" s="18"/>
      <c r="J228" s="14"/>
    </row>
    <row r="229" spans="1:10" x14ac:dyDescent="0.25">
      <c r="B229" s="10"/>
      <c r="C229" s="21" t="s">
        <v>50</v>
      </c>
      <c r="D229" s="15"/>
      <c r="E229" s="13"/>
      <c r="F229" s="13"/>
      <c r="G229" s="22" t="s">
        <v>0</v>
      </c>
      <c r="H229" s="51" t="s">
        <v>10</v>
      </c>
      <c r="I229" s="52" t="s">
        <v>8</v>
      </c>
      <c r="J229" s="57">
        <f>SUM(J210:J228)</f>
        <v>-0.81044101392540391</v>
      </c>
    </row>
    <row r="230" spans="1:10" ht="15.75" thickBot="1" x14ac:dyDescent="0.3">
      <c r="B230" s="10"/>
      <c r="C230" s="21"/>
      <c r="D230" s="15"/>
      <c r="E230" s="13"/>
      <c r="F230" s="13"/>
      <c r="G230" s="22"/>
      <c r="H230" s="51"/>
      <c r="I230" s="52"/>
      <c r="J230" s="49"/>
    </row>
    <row r="231" spans="1:10" x14ac:dyDescent="0.25">
      <c r="B231" s="5"/>
      <c r="C231" s="46"/>
      <c r="D231" s="115"/>
      <c r="E231" s="6"/>
      <c r="F231" s="6"/>
      <c r="G231" s="7"/>
      <c r="H231" s="8"/>
      <c r="I231" s="8"/>
      <c r="J231" s="9"/>
    </row>
    <row r="232" spans="1:10" x14ac:dyDescent="0.25">
      <c r="B232" s="10"/>
      <c r="C232" s="50" t="s">
        <v>19</v>
      </c>
      <c r="D232" s="116"/>
      <c r="E232" s="13"/>
      <c r="F232" s="13"/>
      <c r="G232" s="22"/>
      <c r="H232" s="11"/>
      <c r="I232" s="23"/>
      <c r="J232" s="14"/>
    </row>
    <row r="233" spans="1:10" x14ac:dyDescent="0.25">
      <c r="B233" s="47" t="s">
        <v>1</v>
      </c>
      <c r="C233" s="15" t="s">
        <v>2</v>
      </c>
      <c r="D233" s="15" t="s">
        <v>37</v>
      </c>
      <c r="E233" s="15" t="s">
        <v>1</v>
      </c>
      <c r="F233" s="15" t="s">
        <v>15</v>
      </c>
      <c r="G233" s="48" t="s">
        <v>3</v>
      </c>
      <c r="H233" s="15" t="s">
        <v>3</v>
      </c>
      <c r="I233" s="15" t="s">
        <v>4</v>
      </c>
      <c r="J233" s="36" t="s">
        <v>4</v>
      </c>
    </row>
    <row r="234" spans="1:10" x14ac:dyDescent="0.25">
      <c r="B234" s="47" t="s">
        <v>5</v>
      </c>
      <c r="C234" s="35"/>
      <c r="D234" s="35"/>
      <c r="E234" s="15" t="s">
        <v>6</v>
      </c>
      <c r="F234" s="15" t="s">
        <v>16</v>
      </c>
      <c r="G234" s="48" t="s">
        <v>5</v>
      </c>
      <c r="H234" s="15" t="s">
        <v>7</v>
      </c>
      <c r="I234" s="15" t="s">
        <v>9</v>
      </c>
      <c r="J234" s="36" t="s">
        <v>17</v>
      </c>
    </row>
    <row r="235" spans="1:10" x14ac:dyDescent="0.25">
      <c r="B235" s="47"/>
      <c r="C235" s="15" t="s">
        <v>24</v>
      </c>
      <c r="D235" s="15"/>
      <c r="E235" s="15"/>
      <c r="F235" s="15"/>
      <c r="G235" s="48"/>
      <c r="H235" s="15"/>
      <c r="I235" s="15"/>
      <c r="J235" s="36"/>
    </row>
    <row r="236" spans="1:10" x14ac:dyDescent="0.25">
      <c r="B236" s="47"/>
      <c r="C236" s="15"/>
      <c r="D236" s="15"/>
      <c r="E236" s="15"/>
      <c r="F236" s="15"/>
      <c r="G236" s="48"/>
      <c r="H236" s="15"/>
      <c r="I236" s="15"/>
      <c r="J236" s="36"/>
    </row>
    <row r="237" spans="1:10" x14ac:dyDescent="0.25">
      <c r="B237" s="10">
        <v>44928</v>
      </c>
      <c r="C237" s="13" t="s">
        <v>58</v>
      </c>
      <c r="D237" s="127" t="s">
        <v>59</v>
      </c>
      <c r="E237" s="16">
        <v>4.1100000000000003</v>
      </c>
      <c r="F237" s="16">
        <v>3.17</v>
      </c>
      <c r="G237" s="12">
        <v>44564</v>
      </c>
      <c r="H237" s="17">
        <v>4.8600000000000003</v>
      </c>
      <c r="I237" s="18">
        <f t="shared" ref="I237:I245" si="21">(H237/E237-1)</f>
        <v>0.18248175182481741</v>
      </c>
      <c r="J237" s="53">
        <f t="shared" ref="J237:J245" si="22">(H237-E237)/(E237-F237)</f>
        <v>0.79787234042553157</v>
      </c>
    </row>
    <row r="238" spans="1:10" x14ac:dyDescent="0.25">
      <c r="B238" s="10">
        <v>44949</v>
      </c>
      <c r="C238" s="13" t="s">
        <v>136</v>
      </c>
      <c r="D238" s="127" t="s">
        <v>137</v>
      </c>
      <c r="E238" s="16">
        <v>5.05</v>
      </c>
      <c r="F238" s="16">
        <v>4.2300000000000004</v>
      </c>
      <c r="G238" s="12">
        <v>44950</v>
      </c>
      <c r="H238" s="17">
        <v>5.1100000000000003</v>
      </c>
      <c r="I238" s="18">
        <f t="shared" si="21"/>
        <v>1.1881188118811892E-2</v>
      </c>
      <c r="J238" s="53">
        <f t="shared" si="22"/>
        <v>7.3170731707317735E-2</v>
      </c>
    </row>
    <row r="239" spans="1:10" x14ac:dyDescent="0.25">
      <c r="B239" s="10">
        <v>44959</v>
      </c>
      <c r="C239" s="13" t="s">
        <v>189</v>
      </c>
      <c r="D239" s="127" t="s">
        <v>190</v>
      </c>
      <c r="E239" s="16">
        <v>4.58</v>
      </c>
      <c r="F239" s="16">
        <v>3.58</v>
      </c>
      <c r="G239" s="12">
        <v>44959</v>
      </c>
      <c r="H239" s="17">
        <v>3.72</v>
      </c>
      <c r="I239" s="18">
        <f t="shared" si="21"/>
        <v>-0.18777292576419213</v>
      </c>
      <c r="J239" s="53">
        <f t="shared" si="22"/>
        <v>-0.85999999999999988</v>
      </c>
    </row>
    <row r="240" spans="1:10" x14ac:dyDescent="0.25">
      <c r="B240" s="10">
        <v>45019</v>
      </c>
      <c r="C240" s="13" t="s">
        <v>454</v>
      </c>
      <c r="D240" s="127" t="s">
        <v>455</v>
      </c>
      <c r="E240" s="16">
        <v>2.63</v>
      </c>
      <c r="F240" s="16">
        <v>1.65</v>
      </c>
      <c r="G240" s="12">
        <v>45019</v>
      </c>
      <c r="H240" s="17">
        <v>3.66</v>
      </c>
      <c r="I240" s="18">
        <f t="shared" si="21"/>
        <v>0.39163498098859328</v>
      </c>
      <c r="J240" s="53">
        <f t="shared" si="22"/>
        <v>1.0510204081632655</v>
      </c>
    </row>
    <row r="241" spans="1:11" x14ac:dyDescent="0.25">
      <c r="B241" s="10">
        <v>45048</v>
      </c>
      <c r="C241" s="13" t="s">
        <v>535</v>
      </c>
      <c r="D241" s="127" t="s">
        <v>536</v>
      </c>
      <c r="E241" s="16">
        <v>2.58</v>
      </c>
      <c r="F241" s="16">
        <v>1.72</v>
      </c>
      <c r="G241" s="12">
        <v>45048</v>
      </c>
      <c r="H241" s="17">
        <v>1.72</v>
      </c>
      <c r="I241" s="18">
        <f t="shared" si="21"/>
        <v>-0.33333333333333337</v>
      </c>
      <c r="J241" s="53">
        <f t="shared" si="22"/>
        <v>-1</v>
      </c>
    </row>
    <row r="242" spans="1:11" x14ac:dyDescent="0.25">
      <c r="B242" s="10">
        <v>45104</v>
      </c>
      <c r="C242" s="13" t="s">
        <v>687</v>
      </c>
      <c r="D242" s="127" t="s">
        <v>688</v>
      </c>
      <c r="E242" s="16">
        <v>4.1900000000000004</v>
      </c>
      <c r="F242" s="16">
        <v>3.48</v>
      </c>
      <c r="G242" s="12">
        <v>45106</v>
      </c>
      <c r="H242" s="17">
        <v>3.48</v>
      </c>
      <c r="I242" s="18">
        <f t="shared" si="21"/>
        <v>-0.16945107398568027</v>
      </c>
      <c r="J242" s="53">
        <f t="shared" si="22"/>
        <v>-1</v>
      </c>
    </row>
    <row r="243" spans="1:11" x14ac:dyDescent="0.25">
      <c r="B243" s="10">
        <v>45127</v>
      </c>
      <c r="C243" s="13" t="s">
        <v>740</v>
      </c>
      <c r="D243" s="127" t="s">
        <v>741</v>
      </c>
      <c r="E243" s="16">
        <v>3.4</v>
      </c>
      <c r="F243" s="16">
        <v>2.2799999999999998</v>
      </c>
      <c r="G243" s="12">
        <v>45131</v>
      </c>
      <c r="H243" s="17">
        <v>3.5</v>
      </c>
      <c r="I243" s="18">
        <f t="shared" si="21"/>
        <v>2.941176470588247E-2</v>
      </c>
      <c r="J243" s="53">
        <f t="shared" si="22"/>
        <v>8.9285714285714357E-2</v>
      </c>
    </row>
    <row r="244" spans="1:11" x14ac:dyDescent="0.25">
      <c r="B244" s="10">
        <v>45155</v>
      </c>
      <c r="C244" s="13" t="s">
        <v>837</v>
      </c>
      <c r="D244" s="127" t="s">
        <v>836</v>
      </c>
      <c r="E244" s="16">
        <v>2.84</v>
      </c>
      <c r="F244" s="16">
        <v>2.14</v>
      </c>
      <c r="G244" s="12">
        <v>45156</v>
      </c>
      <c r="H244" s="17">
        <v>3.5</v>
      </c>
      <c r="I244" s="18">
        <f t="shared" si="21"/>
        <v>0.23239436619718323</v>
      </c>
      <c r="J244" s="53">
        <f t="shared" si="22"/>
        <v>0.94285714285714339</v>
      </c>
    </row>
    <row r="245" spans="1:11" x14ac:dyDescent="0.25">
      <c r="B245" s="10">
        <v>45183</v>
      </c>
      <c r="C245" s="13" t="s">
        <v>923</v>
      </c>
      <c r="D245" s="127" t="s">
        <v>922</v>
      </c>
      <c r="E245" s="16">
        <v>3.1</v>
      </c>
      <c r="F245" s="16">
        <v>2.33</v>
      </c>
      <c r="G245" s="12">
        <v>45184</v>
      </c>
      <c r="H245" s="17">
        <v>2.5299999999999998</v>
      </c>
      <c r="I245" s="18">
        <f t="shared" si="21"/>
        <v>-0.18387096774193556</v>
      </c>
      <c r="J245" s="53">
        <f t="shared" si="22"/>
        <v>-0.74025974025974062</v>
      </c>
    </row>
    <row r="246" spans="1:11" x14ac:dyDescent="0.25">
      <c r="B246" s="10"/>
      <c r="C246" s="13"/>
      <c r="D246" s="35"/>
      <c r="E246" s="16"/>
      <c r="F246" s="16"/>
      <c r="G246" s="12"/>
      <c r="H246" s="17"/>
      <c r="I246" s="18"/>
      <c r="J246" s="53"/>
    </row>
    <row r="247" spans="1:11" x14ac:dyDescent="0.25">
      <c r="B247" s="10"/>
      <c r="C247" s="21" t="s">
        <v>50</v>
      </c>
      <c r="D247" s="15"/>
      <c r="E247" s="13"/>
      <c r="F247" s="13"/>
      <c r="G247" s="22" t="s">
        <v>0</v>
      </c>
      <c r="H247" s="51" t="s">
        <v>10</v>
      </c>
      <c r="I247" s="52" t="s">
        <v>8</v>
      </c>
      <c r="J247" s="57">
        <f>SUM(J236:J246)</f>
        <v>-0.64605340282076795</v>
      </c>
    </row>
    <row r="248" spans="1:11" x14ac:dyDescent="0.25">
      <c r="B248" s="10"/>
      <c r="C248" s="21"/>
      <c r="D248" s="15"/>
      <c r="E248" s="13"/>
      <c r="F248" s="13"/>
      <c r="G248" s="22"/>
      <c r="H248" s="51"/>
      <c r="I248" s="52"/>
      <c r="J248" s="49"/>
    </row>
    <row r="249" spans="1:11" ht="15.75" thickBot="1" x14ac:dyDescent="0.3">
      <c r="B249" s="24"/>
      <c r="C249" s="26" t="s">
        <v>0</v>
      </c>
      <c r="D249" s="117"/>
      <c r="E249" s="26"/>
      <c r="F249" s="26"/>
      <c r="G249" s="39"/>
      <c r="H249" s="26"/>
      <c r="I249" s="40" t="s">
        <v>0</v>
      </c>
      <c r="J249" s="28"/>
    </row>
    <row r="250" spans="1:11" x14ac:dyDescent="0.25">
      <c r="B250" s="5"/>
      <c r="C250" s="46"/>
      <c r="D250" s="115"/>
      <c r="E250" s="6"/>
      <c r="F250" s="6"/>
      <c r="G250" s="7"/>
      <c r="H250" s="8"/>
      <c r="I250" s="8"/>
      <c r="J250" s="9"/>
    </row>
    <row r="251" spans="1:11" x14ac:dyDescent="0.25">
      <c r="A251" s="10" t="s">
        <v>0</v>
      </c>
      <c r="B251" s="10"/>
      <c r="C251" s="50" t="s">
        <v>20</v>
      </c>
      <c r="D251" s="116"/>
      <c r="E251" s="13"/>
      <c r="F251" s="13"/>
      <c r="G251" s="22"/>
      <c r="H251" s="11"/>
      <c r="I251" s="23"/>
      <c r="J251" s="14"/>
    </row>
    <row r="252" spans="1:11" x14ac:dyDescent="0.25">
      <c r="B252" s="47" t="s">
        <v>1</v>
      </c>
      <c r="C252" s="15" t="s">
        <v>2</v>
      </c>
      <c r="D252" s="15" t="s">
        <v>37</v>
      </c>
      <c r="E252" s="15" t="s">
        <v>1</v>
      </c>
      <c r="F252" s="15" t="s">
        <v>15</v>
      </c>
      <c r="G252" s="48" t="s">
        <v>3</v>
      </c>
      <c r="H252" s="15" t="s">
        <v>3</v>
      </c>
      <c r="I252" s="15" t="s">
        <v>4</v>
      </c>
      <c r="J252" s="36" t="s">
        <v>4</v>
      </c>
      <c r="K252" s="123" t="s">
        <v>0</v>
      </c>
    </row>
    <row r="253" spans="1:11" x14ac:dyDescent="0.25">
      <c r="A253" s="10" t="s">
        <v>0</v>
      </c>
      <c r="B253" s="47" t="s">
        <v>5</v>
      </c>
      <c r="C253" s="35"/>
      <c r="D253" s="35"/>
      <c r="E253" s="15" t="s">
        <v>6</v>
      </c>
      <c r="F253" s="15" t="s">
        <v>16</v>
      </c>
      <c r="G253" s="48" t="s">
        <v>5</v>
      </c>
      <c r="H253" s="15" t="s">
        <v>7</v>
      </c>
      <c r="I253" s="15" t="s">
        <v>9</v>
      </c>
      <c r="J253" s="36" t="s">
        <v>17</v>
      </c>
    </row>
    <row r="254" spans="1:11" x14ac:dyDescent="0.25">
      <c r="B254" s="47"/>
      <c r="C254" s="15" t="s">
        <v>24</v>
      </c>
      <c r="D254" s="15"/>
      <c r="E254" s="15"/>
      <c r="F254" s="15"/>
      <c r="G254" s="48"/>
      <c r="H254" s="15"/>
      <c r="I254" s="15"/>
      <c r="J254" s="36"/>
    </row>
    <row r="255" spans="1:11" x14ac:dyDescent="0.25">
      <c r="A255" s="10" t="s">
        <v>0</v>
      </c>
      <c r="B255" s="47"/>
      <c r="C255" s="15"/>
      <c r="D255" s="15"/>
      <c r="E255" s="15"/>
      <c r="F255" s="15"/>
      <c r="G255" s="48"/>
      <c r="H255" s="15"/>
      <c r="I255" s="15"/>
      <c r="J255" s="36"/>
    </row>
    <row r="256" spans="1:11" x14ac:dyDescent="0.25">
      <c r="A256" s="10" t="s">
        <v>0</v>
      </c>
      <c r="B256" s="10">
        <v>44971</v>
      </c>
      <c r="C256" s="13" t="s">
        <v>228</v>
      </c>
      <c r="D256" s="35" t="s">
        <v>229</v>
      </c>
      <c r="E256" s="16">
        <v>4.2699999999999996</v>
      </c>
      <c r="F256" s="16">
        <v>1.98</v>
      </c>
      <c r="G256" s="12">
        <v>44973</v>
      </c>
      <c r="H256" s="17">
        <v>3.33</v>
      </c>
      <c r="I256" s="18">
        <f t="shared" ref="I256:I265" si="23">(H256/E256-1)</f>
        <v>-0.22014051522248235</v>
      </c>
      <c r="J256" s="53">
        <f t="shared" ref="J256:J265" si="24">(H256-E256)/(E256-F256)</f>
        <v>-0.41048034934497801</v>
      </c>
    </row>
    <row r="257" spans="1:10" x14ac:dyDescent="0.25">
      <c r="A257" s="10" t="s">
        <v>0</v>
      </c>
      <c r="B257" s="10">
        <v>44974</v>
      </c>
      <c r="C257" s="13" t="s">
        <v>255</v>
      </c>
      <c r="D257" s="35" t="s">
        <v>252</v>
      </c>
      <c r="E257" s="16">
        <v>4.1900000000000004</v>
      </c>
      <c r="F257" s="16">
        <v>2.42</v>
      </c>
      <c r="G257" s="12">
        <v>44979</v>
      </c>
      <c r="H257" s="17">
        <v>4.3899999999999997</v>
      </c>
      <c r="I257" s="18">
        <f t="shared" si="23"/>
        <v>4.7732696897374582E-2</v>
      </c>
      <c r="J257" s="53">
        <f t="shared" si="24"/>
        <v>0.11299435028248545</v>
      </c>
    </row>
    <row r="258" spans="1:10" x14ac:dyDescent="0.25">
      <c r="A258" s="10" t="s">
        <v>0</v>
      </c>
      <c r="B258" s="10">
        <v>44986</v>
      </c>
      <c r="C258" s="13" t="s">
        <v>309</v>
      </c>
      <c r="D258" s="35" t="s">
        <v>310</v>
      </c>
      <c r="E258" s="16">
        <v>3.11</v>
      </c>
      <c r="F258" s="16">
        <v>1.71</v>
      </c>
      <c r="G258" s="12">
        <v>44992</v>
      </c>
      <c r="H258" s="17">
        <v>2.38</v>
      </c>
      <c r="I258" s="18">
        <f t="shared" si="23"/>
        <v>-0.23472668810289388</v>
      </c>
      <c r="J258" s="53">
        <f t="shared" si="24"/>
        <v>-0.52142857142857146</v>
      </c>
    </row>
    <row r="259" spans="1:10" x14ac:dyDescent="0.25">
      <c r="A259" s="10" t="s">
        <v>0</v>
      </c>
      <c r="B259" s="10">
        <v>44995</v>
      </c>
      <c r="C259" s="13" t="s">
        <v>362</v>
      </c>
      <c r="D259" s="35" t="s">
        <v>363</v>
      </c>
      <c r="E259" s="16">
        <v>2.5299999999999998</v>
      </c>
      <c r="F259" s="16">
        <v>1.71</v>
      </c>
      <c r="G259" s="12">
        <v>44998</v>
      </c>
      <c r="H259" s="17">
        <v>3.41</v>
      </c>
      <c r="I259" s="18">
        <f t="shared" si="23"/>
        <v>0.34782608695652195</v>
      </c>
      <c r="J259" s="53">
        <f t="shared" si="24"/>
        <v>1.0731707317073178</v>
      </c>
    </row>
    <row r="260" spans="1:10" x14ac:dyDescent="0.25">
      <c r="A260" s="10" t="s">
        <v>0</v>
      </c>
      <c r="B260" s="10">
        <v>44998</v>
      </c>
      <c r="C260" s="13" t="s">
        <v>385</v>
      </c>
      <c r="D260" s="35" t="s">
        <v>369</v>
      </c>
      <c r="E260" s="16">
        <v>3.18</v>
      </c>
      <c r="F260" s="16">
        <v>2.29</v>
      </c>
      <c r="G260" s="12">
        <v>45000</v>
      </c>
      <c r="H260" s="17">
        <v>2.29</v>
      </c>
      <c r="I260" s="18">
        <f t="shared" si="23"/>
        <v>-0.27987421383647804</v>
      </c>
      <c r="J260" s="53">
        <f t="shared" si="24"/>
        <v>-1</v>
      </c>
    </row>
    <row r="261" spans="1:10" x14ac:dyDescent="0.25">
      <c r="B261" s="10">
        <v>45005</v>
      </c>
      <c r="C261" s="13" t="s">
        <v>410</v>
      </c>
      <c r="D261" s="35" t="s">
        <v>409</v>
      </c>
      <c r="E261" s="16">
        <v>3.87</v>
      </c>
      <c r="F261" s="16">
        <v>1.89</v>
      </c>
      <c r="G261" s="12">
        <v>45006</v>
      </c>
      <c r="H261" s="17">
        <v>4.88</v>
      </c>
      <c r="I261" s="18">
        <f t="shared" si="23"/>
        <v>0.26098191214470279</v>
      </c>
      <c r="J261" s="53">
        <f t="shared" si="24"/>
        <v>0.51010101010100994</v>
      </c>
    </row>
    <row r="262" spans="1:10" x14ac:dyDescent="0.25">
      <c r="B262" s="10">
        <v>45008</v>
      </c>
      <c r="C262" s="13" t="s">
        <v>1023</v>
      </c>
      <c r="D262" s="35" t="s">
        <v>424</v>
      </c>
      <c r="E262" s="16">
        <v>3.1549999999999998</v>
      </c>
      <c r="F262" s="16">
        <v>1.59</v>
      </c>
      <c r="G262" s="12">
        <v>45009</v>
      </c>
      <c r="H262" s="17">
        <v>1.55</v>
      </c>
      <c r="I262" s="18">
        <f t="shared" si="23"/>
        <v>-0.50871632329635497</v>
      </c>
      <c r="J262" s="53">
        <f t="shared" si="24"/>
        <v>-1.02555910543131</v>
      </c>
    </row>
    <row r="263" spans="1:10" x14ac:dyDescent="0.25">
      <c r="A263" s="10" t="s">
        <v>0</v>
      </c>
      <c r="B263" s="10">
        <v>45057</v>
      </c>
      <c r="C263" s="13" t="s">
        <v>564</v>
      </c>
      <c r="D263" s="35" t="s">
        <v>565</v>
      </c>
      <c r="E263" s="16">
        <v>2.54</v>
      </c>
      <c r="F263" s="16">
        <v>1.69</v>
      </c>
      <c r="G263" s="12">
        <v>45063</v>
      </c>
      <c r="H263" s="17">
        <v>3.38</v>
      </c>
      <c r="I263" s="18">
        <f t="shared" si="23"/>
        <v>0.33070866141732269</v>
      </c>
      <c r="J263" s="53">
        <f t="shared" si="24"/>
        <v>0.98823529411764677</v>
      </c>
    </row>
    <row r="264" spans="1:10" x14ac:dyDescent="0.25">
      <c r="A264" s="10" t="s">
        <v>0</v>
      </c>
      <c r="B264" s="10">
        <v>45167</v>
      </c>
      <c r="C264" s="13" t="s">
        <v>881</v>
      </c>
      <c r="D264" s="35" t="s">
        <v>880</v>
      </c>
      <c r="E264" s="16">
        <v>4.72</v>
      </c>
      <c r="F264" s="16">
        <v>3.46</v>
      </c>
      <c r="G264" s="12">
        <v>45169</v>
      </c>
      <c r="H264" s="17">
        <v>4.99</v>
      </c>
      <c r="I264" s="18">
        <f t="shared" si="23"/>
        <v>5.7203389830508655E-2</v>
      </c>
      <c r="J264" s="53">
        <f t="shared" si="24"/>
        <v>0.21428571428571469</v>
      </c>
    </row>
    <row r="265" spans="1:10" x14ac:dyDescent="0.25">
      <c r="B265" s="10">
        <v>45218</v>
      </c>
      <c r="C265" s="13" t="s">
        <v>1025</v>
      </c>
      <c r="D265" s="35" t="s">
        <v>1024</v>
      </c>
      <c r="E265" s="16">
        <v>2.52</v>
      </c>
      <c r="F265" s="16">
        <v>1.32</v>
      </c>
      <c r="G265" s="12">
        <v>45223</v>
      </c>
      <c r="H265" s="17">
        <v>3.74</v>
      </c>
      <c r="I265" s="18">
        <f t="shared" si="23"/>
        <v>0.48412698412698418</v>
      </c>
      <c r="J265" s="53">
        <f t="shared" si="24"/>
        <v>1.0166666666666668</v>
      </c>
    </row>
    <row r="266" spans="1:10" x14ac:dyDescent="0.25">
      <c r="B266" s="10"/>
      <c r="C266" s="13"/>
      <c r="D266" s="35"/>
      <c r="E266" s="17"/>
      <c r="F266" s="17"/>
      <c r="G266" s="12"/>
      <c r="H266" s="20" t="s">
        <v>0</v>
      </c>
      <c r="I266" s="18"/>
      <c r="J266" s="14"/>
    </row>
    <row r="267" spans="1:10" x14ac:dyDescent="0.25">
      <c r="B267" s="10"/>
      <c r="C267" s="21" t="s">
        <v>50</v>
      </c>
      <c r="D267" s="15"/>
      <c r="E267" s="13"/>
      <c r="F267" s="13"/>
      <c r="G267" s="22" t="s">
        <v>0</v>
      </c>
      <c r="H267" s="51" t="s">
        <v>10</v>
      </c>
      <c r="I267" s="52" t="s">
        <v>8</v>
      </c>
      <c r="J267" s="57">
        <f>SUM(J255:J266)</f>
        <v>0.95798574095598199</v>
      </c>
    </row>
    <row r="268" spans="1:10" x14ac:dyDescent="0.25">
      <c r="B268" s="10"/>
      <c r="C268" s="21"/>
      <c r="D268" s="15"/>
      <c r="E268" s="13"/>
      <c r="F268" s="13"/>
      <c r="G268" s="22"/>
      <c r="H268" s="51"/>
      <c r="I268" s="52"/>
      <c r="J268" s="49"/>
    </row>
    <row r="269" spans="1:10" ht="15.75" thickBot="1" x14ac:dyDescent="0.3">
      <c r="B269" s="24"/>
      <c r="C269" s="26" t="s">
        <v>0</v>
      </c>
      <c r="D269" s="117"/>
      <c r="E269" s="26"/>
      <c r="F269" s="26"/>
      <c r="G269" s="39"/>
      <c r="H269" s="26"/>
      <c r="I269" s="40" t="s">
        <v>0</v>
      </c>
      <c r="J269" s="28"/>
    </row>
    <row r="270" spans="1:10" x14ac:dyDescent="0.25">
      <c r="B270" s="5"/>
      <c r="C270" s="46"/>
      <c r="D270" s="115"/>
      <c r="E270" s="6"/>
      <c r="F270" s="6"/>
      <c r="G270" s="7"/>
      <c r="H270" s="8"/>
      <c r="I270" s="8"/>
      <c r="J270" s="9"/>
    </row>
    <row r="271" spans="1:10" x14ac:dyDescent="0.25">
      <c r="B271" s="10"/>
      <c r="C271" s="50" t="s">
        <v>31</v>
      </c>
      <c r="D271" s="116"/>
      <c r="E271" s="13"/>
      <c r="F271" s="13"/>
      <c r="G271" s="22"/>
      <c r="H271" s="11"/>
      <c r="I271" s="23"/>
      <c r="J271" s="14"/>
    </row>
    <row r="272" spans="1:10" x14ac:dyDescent="0.25">
      <c r="B272" s="47" t="s">
        <v>1</v>
      </c>
      <c r="C272" s="15" t="s">
        <v>2</v>
      </c>
      <c r="D272" s="15" t="s">
        <v>37</v>
      </c>
      <c r="E272" s="15" t="s">
        <v>1</v>
      </c>
      <c r="F272" s="15" t="s">
        <v>15</v>
      </c>
      <c r="G272" s="48" t="s">
        <v>3</v>
      </c>
      <c r="H272" s="15" t="s">
        <v>3</v>
      </c>
      <c r="I272" s="15" t="s">
        <v>4</v>
      </c>
      <c r="J272" s="36" t="s">
        <v>4</v>
      </c>
    </row>
    <row r="273" spans="1:10" x14ac:dyDescent="0.25">
      <c r="B273" s="47" t="s">
        <v>5</v>
      </c>
      <c r="C273" s="35"/>
      <c r="D273" s="35"/>
      <c r="E273" s="15" t="s">
        <v>6</v>
      </c>
      <c r="F273" s="15" t="s">
        <v>16</v>
      </c>
      <c r="G273" s="48" t="s">
        <v>5</v>
      </c>
      <c r="H273" s="15" t="s">
        <v>7</v>
      </c>
      <c r="I273" s="15" t="s">
        <v>9</v>
      </c>
      <c r="J273" s="36" t="s">
        <v>17</v>
      </c>
    </row>
    <row r="274" spans="1:10" x14ac:dyDescent="0.25">
      <c r="B274" s="47"/>
      <c r="C274" s="15" t="s">
        <v>24</v>
      </c>
      <c r="D274" s="15"/>
      <c r="E274" s="15"/>
      <c r="F274" s="15"/>
      <c r="G274" s="48"/>
      <c r="H274" s="15"/>
      <c r="I274" s="15"/>
      <c r="J274" s="36"/>
    </row>
    <row r="275" spans="1:10" x14ac:dyDescent="0.25">
      <c r="B275" s="47"/>
      <c r="C275" s="15" t="s">
        <v>0</v>
      </c>
      <c r="D275" s="15"/>
      <c r="E275" s="15"/>
      <c r="F275" s="15"/>
      <c r="G275" s="48"/>
      <c r="H275" s="15"/>
      <c r="I275" s="15"/>
      <c r="J275" s="36"/>
    </row>
    <row r="276" spans="1:10" x14ac:dyDescent="0.25">
      <c r="B276" s="10">
        <v>44937</v>
      </c>
      <c r="C276" s="13" t="s">
        <v>103</v>
      </c>
      <c r="D276" s="35" t="s">
        <v>104</v>
      </c>
      <c r="E276" s="128">
        <v>5.08</v>
      </c>
      <c r="F276" s="16">
        <v>3.77</v>
      </c>
      <c r="G276" s="12">
        <v>44938</v>
      </c>
      <c r="H276" s="17">
        <v>5.85</v>
      </c>
      <c r="I276" s="18">
        <f t="shared" ref="I276:I284" si="25">(H276/E276-1)</f>
        <v>0.15157480314960625</v>
      </c>
      <c r="J276" s="53">
        <f>(H276-E276)/(E276-F276)</f>
        <v>0.58778625954198438</v>
      </c>
    </row>
    <row r="277" spans="1:10" x14ac:dyDescent="0.25">
      <c r="B277" s="10">
        <v>44949</v>
      </c>
      <c r="C277" s="13" t="s">
        <v>139</v>
      </c>
      <c r="D277" s="35" t="s">
        <v>140</v>
      </c>
      <c r="E277" s="16">
        <v>1.65</v>
      </c>
      <c r="F277" s="16">
        <v>1.05</v>
      </c>
      <c r="G277" s="12">
        <v>44950</v>
      </c>
      <c r="H277" s="17">
        <v>2.06</v>
      </c>
      <c r="I277" s="18">
        <f t="shared" si="25"/>
        <v>0.24848484848484853</v>
      </c>
      <c r="J277" s="53">
        <f>(H277-E277)/(E277-F277)</f>
        <v>0.68333333333333368</v>
      </c>
    </row>
    <row r="278" spans="1:10" x14ac:dyDescent="0.25">
      <c r="B278" s="10">
        <v>44953</v>
      </c>
      <c r="C278" s="13" t="s">
        <v>158</v>
      </c>
      <c r="D278" s="35" t="s">
        <v>155</v>
      </c>
      <c r="E278" s="128">
        <v>2.2749999999999999</v>
      </c>
      <c r="F278" s="16">
        <v>1.58</v>
      </c>
      <c r="G278" s="12">
        <v>44957</v>
      </c>
      <c r="H278" s="17">
        <v>2.94</v>
      </c>
      <c r="I278" s="18">
        <f t="shared" si="25"/>
        <v>0.29230769230769238</v>
      </c>
      <c r="J278" s="53">
        <f>(H278-E278)/(E278-F278)</f>
        <v>0.95683453237410099</v>
      </c>
    </row>
    <row r="279" spans="1:10" x14ac:dyDescent="0.25">
      <c r="B279" s="10">
        <v>44957</v>
      </c>
      <c r="C279" s="13" t="s">
        <v>167</v>
      </c>
      <c r="D279" s="35" t="s">
        <v>168</v>
      </c>
      <c r="E279" s="128">
        <v>5.47</v>
      </c>
      <c r="F279" s="16">
        <v>4.2699999999999996</v>
      </c>
      <c r="G279" s="12">
        <v>44957</v>
      </c>
      <c r="H279" s="17">
        <v>4.28</v>
      </c>
      <c r="I279" s="18">
        <f t="shared" si="25"/>
        <v>-0.21755027422303463</v>
      </c>
      <c r="J279" s="53">
        <f>(H279-E279)/(E279-F279)</f>
        <v>-0.99166666666666614</v>
      </c>
    </row>
    <row r="280" spans="1:10" x14ac:dyDescent="0.25">
      <c r="B280" s="10" t="s">
        <v>185</v>
      </c>
      <c r="C280" s="13" t="s">
        <v>184</v>
      </c>
      <c r="D280" s="35" t="s">
        <v>180</v>
      </c>
      <c r="E280" s="128">
        <v>6.0369999999999999</v>
      </c>
      <c r="F280" s="16">
        <v>4.32</v>
      </c>
      <c r="G280" s="12">
        <v>44960</v>
      </c>
      <c r="H280" s="17">
        <v>8.4</v>
      </c>
      <c r="I280" s="18">
        <f t="shared" si="25"/>
        <v>0.39141957926122251</v>
      </c>
      <c r="J280" s="53">
        <f>(H280-E280)/(E280-F280)</f>
        <v>1.3762376237623768</v>
      </c>
    </row>
    <row r="281" spans="1:10" x14ac:dyDescent="0.25">
      <c r="A281" s="10" t="s">
        <v>0</v>
      </c>
      <c r="B281" s="10">
        <v>44999</v>
      </c>
      <c r="C281" s="13" t="s">
        <v>386</v>
      </c>
      <c r="D281" s="35" t="s">
        <v>387</v>
      </c>
      <c r="E281" s="83">
        <v>9.7799999999999994</v>
      </c>
      <c r="F281" s="16">
        <v>4.42</v>
      </c>
      <c r="G281" s="12">
        <v>45000</v>
      </c>
      <c r="H281" s="17">
        <v>11.73</v>
      </c>
      <c r="I281" s="18">
        <f t="shared" si="25"/>
        <v>0.19938650306748484</v>
      </c>
      <c r="J281" s="53">
        <f>(H281-E281)/(E281-F281)/2</f>
        <v>0.18190298507462699</v>
      </c>
    </row>
    <row r="282" spans="1:10" x14ac:dyDescent="0.25">
      <c r="A282" s="10" t="s">
        <v>0</v>
      </c>
      <c r="B282" s="10">
        <v>45040</v>
      </c>
      <c r="C282" s="13" t="s">
        <v>509</v>
      </c>
      <c r="D282" s="35" t="s">
        <v>508</v>
      </c>
      <c r="E282" s="16">
        <v>5.07</v>
      </c>
      <c r="F282" s="16">
        <v>1.27</v>
      </c>
      <c r="G282" s="12">
        <v>45041</v>
      </c>
      <c r="H282" s="17">
        <v>5.07</v>
      </c>
      <c r="I282" s="18">
        <f t="shared" si="25"/>
        <v>0</v>
      </c>
      <c r="J282" s="53">
        <f>(H282-E282)/(E282-F282)</f>
        <v>0</v>
      </c>
    </row>
    <row r="283" spans="1:10" x14ac:dyDescent="0.25">
      <c r="B283" s="10">
        <v>45184</v>
      </c>
      <c r="C283" s="13" t="s">
        <v>928</v>
      </c>
      <c r="D283" s="35" t="s">
        <v>929</v>
      </c>
      <c r="E283" s="16">
        <v>1.5</v>
      </c>
      <c r="F283" s="16">
        <v>0.94</v>
      </c>
      <c r="G283" s="12">
        <v>45187</v>
      </c>
      <c r="H283" s="17">
        <v>1.62</v>
      </c>
      <c r="I283" s="18">
        <f t="shared" si="25"/>
        <v>8.0000000000000071E-2</v>
      </c>
      <c r="J283" s="53">
        <f>(H283-E283)/(E283-F283)</f>
        <v>0.21428571428571447</v>
      </c>
    </row>
    <row r="284" spans="1:10" x14ac:dyDescent="0.25">
      <c r="A284" s="10" t="s">
        <v>0</v>
      </c>
      <c r="B284" s="10">
        <v>45219</v>
      </c>
      <c r="C284" s="13" t="s">
        <v>1030</v>
      </c>
      <c r="D284" s="35" t="s">
        <v>1028</v>
      </c>
      <c r="E284" s="16">
        <v>0.95</v>
      </c>
      <c r="F284" s="16">
        <v>0.09</v>
      </c>
      <c r="G284" s="12">
        <v>45223</v>
      </c>
      <c r="H284" s="17">
        <v>0.75</v>
      </c>
      <c r="I284" s="18">
        <f t="shared" si="25"/>
        <v>-0.21052631578947367</v>
      </c>
      <c r="J284" s="53">
        <f>(H284-E284)/(E284-F284)</f>
        <v>-0.23255813953488366</v>
      </c>
    </row>
    <row r="285" spans="1:10" x14ac:dyDescent="0.25">
      <c r="B285" s="10" t="s">
        <v>0</v>
      </c>
      <c r="C285" s="13" t="s">
        <v>0</v>
      </c>
      <c r="D285" s="35"/>
      <c r="E285" s="16" t="s">
        <v>0</v>
      </c>
      <c r="F285" s="16" t="s">
        <v>0</v>
      </c>
      <c r="G285" s="12" t="s">
        <v>0</v>
      </c>
      <c r="H285" s="17" t="s">
        <v>0</v>
      </c>
      <c r="I285" s="18" t="s">
        <v>0</v>
      </c>
      <c r="J285" s="53" t="s">
        <v>0</v>
      </c>
    </row>
    <row r="286" spans="1:10" x14ac:dyDescent="0.25">
      <c r="B286" s="10"/>
      <c r="C286" s="21" t="s">
        <v>50</v>
      </c>
      <c r="D286" s="15"/>
      <c r="E286" s="13"/>
      <c r="F286" s="13"/>
      <c r="G286" s="22" t="s">
        <v>0</v>
      </c>
      <c r="H286" s="51" t="s">
        <v>10</v>
      </c>
      <c r="I286" s="52" t="s">
        <v>8</v>
      </c>
      <c r="J286" s="57">
        <f>SUM(J275:J285)</f>
        <v>2.7761556421705875</v>
      </c>
    </row>
    <row r="287" spans="1:10" x14ac:dyDescent="0.25">
      <c r="B287" s="10"/>
      <c r="C287" s="21"/>
      <c r="D287" s="15"/>
      <c r="E287" s="13"/>
      <c r="F287" s="13"/>
      <c r="G287" s="22"/>
      <c r="H287" s="51"/>
      <c r="I287" s="52"/>
      <c r="J287" s="49"/>
    </row>
    <row r="288" spans="1:10" ht="15.75" thickBot="1" x14ac:dyDescent="0.3">
      <c r="B288" s="24"/>
      <c r="C288" s="26" t="s">
        <v>0</v>
      </c>
      <c r="D288" s="117"/>
      <c r="E288" s="26"/>
      <c r="F288" s="26"/>
      <c r="G288" s="39"/>
      <c r="H288" s="26"/>
      <c r="I288" s="40" t="s">
        <v>0</v>
      </c>
      <c r="J288" s="28"/>
    </row>
    <row r="289" spans="2:10" x14ac:dyDescent="0.25">
      <c r="B289" s="5"/>
      <c r="C289" s="46"/>
      <c r="D289" s="115"/>
      <c r="E289" s="6"/>
      <c r="F289" s="6"/>
      <c r="G289" s="7"/>
      <c r="H289" s="8"/>
      <c r="I289" s="8"/>
      <c r="J289" s="9"/>
    </row>
    <row r="290" spans="2:10" ht="15.75" customHeight="1" x14ac:dyDescent="0.25">
      <c r="B290" s="10"/>
      <c r="C290" s="50" t="s">
        <v>21</v>
      </c>
      <c r="D290" s="116"/>
      <c r="E290" s="13"/>
      <c r="F290" s="13"/>
      <c r="G290" s="22"/>
      <c r="H290" s="11"/>
      <c r="I290" s="23"/>
      <c r="J290" s="14"/>
    </row>
    <row r="291" spans="2:10" x14ac:dyDescent="0.25">
      <c r="B291" s="47" t="s">
        <v>1</v>
      </c>
      <c r="C291" s="15" t="s">
        <v>2</v>
      </c>
      <c r="D291" s="15" t="s">
        <v>37</v>
      </c>
      <c r="E291" s="15" t="s">
        <v>1</v>
      </c>
      <c r="F291" s="15" t="s">
        <v>15</v>
      </c>
      <c r="G291" s="48" t="s">
        <v>3</v>
      </c>
      <c r="H291" s="15" t="s">
        <v>3</v>
      </c>
      <c r="I291" s="15" t="s">
        <v>4</v>
      </c>
      <c r="J291" s="36" t="s">
        <v>4</v>
      </c>
    </row>
    <row r="292" spans="2:10" x14ac:dyDescent="0.25">
      <c r="B292" s="47" t="s">
        <v>5</v>
      </c>
      <c r="C292" s="35"/>
      <c r="D292" s="35"/>
      <c r="E292" s="15" t="s">
        <v>6</v>
      </c>
      <c r="F292" s="15" t="s">
        <v>16</v>
      </c>
      <c r="G292" s="48" t="s">
        <v>5</v>
      </c>
      <c r="H292" s="15" t="s">
        <v>7</v>
      </c>
      <c r="I292" s="15" t="s">
        <v>9</v>
      </c>
      <c r="J292" s="36" t="s">
        <v>17</v>
      </c>
    </row>
    <row r="293" spans="2:10" x14ac:dyDescent="0.25">
      <c r="B293" s="47"/>
      <c r="C293" s="15" t="s">
        <v>24</v>
      </c>
      <c r="D293" s="15"/>
      <c r="E293" s="15"/>
      <c r="F293" s="15"/>
      <c r="G293" s="48"/>
      <c r="H293" s="15"/>
      <c r="I293" s="15"/>
      <c r="J293" s="36"/>
    </row>
    <row r="294" spans="2:10" x14ac:dyDescent="0.25">
      <c r="B294" s="47"/>
      <c r="C294" s="15" t="s">
        <v>0</v>
      </c>
      <c r="D294" s="15"/>
      <c r="E294" s="15"/>
      <c r="F294" s="15"/>
      <c r="G294" s="48"/>
      <c r="H294" s="15"/>
      <c r="I294" s="15"/>
      <c r="J294" s="36"/>
    </row>
    <row r="295" spans="2:10" x14ac:dyDescent="0.25">
      <c r="B295" s="10">
        <v>44929</v>
      </c>
      <c r="C295" s="13" t="s">
        <v>79</v>
      </c>
      <c r="D295" s="35" t="s">
        <v>73</v>
      </c>
      <c r="E295" s="16">
        <v>1.1100000000000001</v>
      </c>
      <c r="F295" s="16">
        <v>0.56000000000000005</v>
      </c>
      <c r="G295" s="12">
        <v>44937</v>
      </c>
      <c r="H295" s="17">
        <v>0.52</v>
      </c>
      <c r="I295" s="18">
        <f>(H295/E295-1)</f>
        <v>-0.53153153153153154</v>
      </c>
      <c r="J295" s="53">
        <f>(H295-E295)/(E295-F295)</f>
        <v>-1.0727272727272728</v>
      </c>
    </row>
    <row r="296" spans="2:10" x14ac:dyDescent="0.25">
      <c r="B296" s="10">
        <v>45148</v>
      </c>
      <c r="C296" s="13" t="s">
        <v>815</v>
      </c>
      <c r="D296" s="35" t="s">
        <v>814</v>
      </c>
      <c r="E296" s="16">
        <v>0.54</v>
      </c>
      <c r="F296" s="16">
        <v>0.09</v>
      </c>
      <c r="G296" s="12">
        <v>45154</v>
      </c>
      <c r="H296" s="17">
        <v>0.81</v>
      </c>
      <c r="I296" s="18">
        <f>(H296/E296-1)</f>
        <v>0.5</v>
      </c>
      <c r="J296" s="53">
        <f>(H296-E296)/(E296-F296)</f>
        <v>0.6</v>
      </c>
    </row>
    <row r="297" spans="2:10" x14ac:dyDescent="0.25">
      <c r="B297" s="10"/>
      <c r="C297" s="13"/>
      <c r="D297" s="35"/>
      <c r="E297" s="17"/>
      <c r="F297" s="17"/>
      <c r="G297" s="12"/>
      <c r="H297" s="20"/>
      <c r="I297" s="18"/>
      <c r="J297" s="14"/>
    </row>
    <row r="298" spans="2:10" x14ac:dyDescent="0.25">
      <c r="B298" s="10"/>
      <c r="C298" s="21" t="s">
        <v>50</v>
      </c>
      <c r="D298" s="15"/>
      <c r="E298" s="13"/>
      <c r="F298" s="13"/>
      <c r="G298" s="22" t="s">
        <v>0</v>
      </c>
      <c r="H298" s="51" t="s">
        <v>10</v>
      </c>
      <c r="I298" s="52" t="s">
        <v>8</v>
      </c>
      <c r="J298" s="57">
        <f>SUM(J294:J297)</f>
        <v>-0.47272727272727277</v>
      </c>
    </row>
    <row r="299" spans="2:10" x14ac:dyDescent="0.25">
      <c r="B299" s="10"/>
      <c r="C299" s="21"/>
      <c r="D299" s="15"/>
      <c r="E299" s="13"/>
      <c r="F299" s="13"/>
      <c r="G299" s="22"/>
      <c r="H299" s="51"/>
      <c r="I299" s="52"/>
      <c r="J299" s="49"/>
    </row>
    <row r="300" spans="2:10" ht="15.75" thickBot="1" x14ac:dyDescent="0.3">
      <c r="B300" s="24"/>
      <c r="C300" s="26" t="s">
        <v>0</v>
      </c>
      <c r="D300" s="117"/>
      <c r="E300" s="26"/>
      <c r="F300" s="26"/>
      <c r="G300" s="39"/>
      <c r="H300" s="26"/>
      <c r="I300" s="40" t="s">
        <v>0</v>
      </c>
      <c r="J300" s="28"/>
    </row>
    <row r="301" spans="2:10" x14ac:dyDescent="0.25">
      <c r="B301" s="5"/>
      <c r="C301" s="46"/>
      <c r="D301" s="115"/>
      <c r="E301" s="6"/>
      <c r="F301" s="6"/>
      <c r="G301" s="7"/>
      <c r="H301" s="8"/>
      <c r="I301" s="8"/>
      <c r="J301" s="9"/>
    </row>
    <row r="302" spans="2:10" x14ac:dyDescent="0.25">
      <c r="B302" s="10"/>
      <c r="C302" s="50" t="s">
        <v>22</v>
      </c>
      <c r="D302" s="116"/>
      <c r="E302" s="13"/>
      <c r="F302" s="13"/>
      <c r="G302" s="22"/>
      <c r="H302" s="11"/>
      <c r="I302" s="23"/>
      <c r="J302" s="14"/>
    </row>
    <row r="303" spans="2:10" x14ac:dyDescent="0.25">
      <c r="B303" s="47" t="s">
        <v>1</v>
      </c>
      <c r="C303" s="15" t="s">
        <v>2</v>
      </c>
      <c r="D303" s="15" t="s">
        <v>37</v>
      </c>
      <c r="E303" s="15" t="s">
        <v>1</v>
      </c>
      <c r="F303" s="15" t="s">
        <v>15</v>
      </c>
      <c r="G303" s="48" t="s">
        <v>3</v>
      </c>
      <c r="H303" s="15" t="s">
        <v>3</v>
      </c>
      <c r="I303" s="15" t="s">
        <v>4</v>
      </c>
      <c r="J303" s="36" t="s">
        <v>4</v>
      </c>
    </row>
    <row r="304" spans="2:10" x14ac:dyDescent="0.25">
      <c r="B304" s="47" t="s">
        <v>5</v>
      </c>
      <c r="C304" s="35"/>
      <c r="D304" s="35"/>
      <c r="E304" s="15" t="s">
        <v>6</v>
      </c>
      <c r="F304" s="15" t="s">
        <v>16</v>
      </c>
      <c r="G304" s="48" t="s">
        <v>5</v>
      </c>
      <c r="H304" s="15" t="s">
        <v>7</v>
      </c>
      <c r="I304" s="15" t="s">
        <v>9</v>
      </c>
      <c r="J304" s="36" t="s">
        <v>17</v>
      </c>
    </row>
    <row r="305" spans="1:10" ht="15.75" customHeight="1" x14ac:dyDescent="0.25">
      <c r="B305" s="47"/>
      <c r="C305" s="15" t="s">
        <v>24</v>
      </c>
      <c r="D305" s="15"/>
      <c r="E305" s="15"/>
      <c r="F305" s="15"/>
      <c r="G305" s="48"/>
      <c r="H305" s="15"/>
      <c r="I305" s="15"/>
      <c r="J305" s="36"/>
    </row>
    <row r="306" spans="1:10" x14ac:dyDescent="0.25">
      <c r="B306" s="47"/>
      <c r="C306" s="15" t="s">
        <v>0</v>
      </c>
      <c r="D306" s="15"/>
      <c r="E306" s="15"/>
      <c r="F306" s="15"/>
      <c r="G306" s="48"/>
      <c r="H306" s="15"/>
      <c r="I306" s="15"/>
      <c r="J306" s="36"/>
    </row>
    <row r="307" spans="1:10" x14ac:dyDescent="0.25">
      <c r="B307" s="10">
        <v>44928</v>
      </c>
      <c r="C307" s="13" t="s">
        <v>56</v>
      </c>
      <c r="D307" s="35" t="s">
        <v>57</v>
      </c>
      <c r="E307" s="16">
        <v>0.74</v>
      </c>
      <c r="F307" s="16">
        <v>0.43</v>
      </c>
      <c r="G307" s="12">
        <v>44930</v>
      </c>
      <c r="H307" s="17">
        <v>0.91</v>
      </c>
      <c r="I307" s="18">
        <f t="shared" ref="I307:I313" si="26">(H307/E307-1)</f>
        <v>0.22972972972972983</v>
      </c>
      <c r="J307" s="53">
        <f t="shared" ref="J307:J313" si="27">(H307-E307)/(E307-F307)</f>
        <v>0.54838709677419373</v>
      </c>
    </row>
    <row r="308" spans="1:10" x14ac:dyDescent="0.25">
      <c r="B308" s="10">
        <v>44951</v>
      </c>
      <c r="C308" s="13" t="s">
        <v>142</v>
      </c>
      <c r="D308" s="35" t="s">
        <v>143</v>
      </c>
      <c r="E308" s="16">
        <v>0.92</v>
      </c>
      <c r="F308" s="16">
        <v>0.63</v>
      </c>
      <c r="G308" s="12">
        <v>44952</v>
      </c>
      <c r="H308" s="17">
        <v>1.02</v>
      </c>
      <c r="I308" s="18">
        <f t="shared" si="26"/>
        <v>0.10869565217391308</v>
      </c>
      <c r="J308" s="53">
        <f t="shared" si="27"/>
        <v>0.34482758620689641</v>
      </c>
    </row>
    <row r="309" spans="1:10" x14ac:dyDescent="0.25">
      <c r="A309" s="10" t="s">
        <v>0</v>
      </c>
      <c r="B309" s="10">
        <v>44952</v>
      </c>
      <c r="C309" s="13" t="s">
        <v>153</v>
      </c>
      <c r="D309" s="35" t="s">
        <v>152</v>
      </c>
      <c r="E309" s="16">
        <v>0.42</v>
      </c>
      <c r="F309" s="16">
        <v>0.15</v>
      </c>
      <c r="G309" s="12">
        <v>44956</v>
      </c>
      <c r="H309" s="17">
        <v>0.36</v>
      </c>
      <c r="I309" s="18">
        <f t="shared" si="26"/>
        <v>-0.1428571428571429</v>
      </c>
      <c r="J309" s="53">
        <f t="shared" si="27"/>
        <v>-0.22222222222222221</v>
      </c>
    </row>
    <row r="310" spans="1:10" x14ac:dyDescent="0.25">
      <c r="B310" s="10">
        <v>44978</v>
      </c>
      <c r="C310" s="13" t="s">
        <v>265</v>
      </c>
      <c r="D310" s="35" t="s">
        <v>264</v>
      </c>
      <c r="E310" s="16">
        <v>6.87</v>
      </c>
      <c r="F310" s="16">
        <v>3.91</v>
      </c>
      <c r="G310" s="12">
        <v>44979</v>
      </c>
      <c r="H310" s="17">
        <v>8.09</v>
      </c>
      <c r="I310" s="18">
        <f t="shared" si="26"/>
        <v>0.1775836972343523</v>
      </c>
      <c r="J310" s="53">
        <f t="shared" si="27"/>
        <v>0.41216216216216206</v>
      </c>
    </row>
    <row r="311" spans="1:10" x14ac:dyDescent="0.25">
      <c r="B311" s="10">
        <v>45015</v>
      </c>
      <c r="C311" s="13" t="s">
        <v>445</v>
      </c>
      <c r="D311" s="35" t="s">
        <v>446</v>
      </c>
      <c r="E311" s="16">
        <v>3.52</v>
      </c>
      <c r="F311" s="16">
        <v>1.54</v>
      </c>
      <c r="G311" s="12">
        <v>45019</v>
      </c>
      <c r="H311" s="17">
        <v>3.93</v>
      </c>
      <c r="I311" s="18">
        <f t="shared" si="26"/>
        <v>0.11647727272727271</v>
      </c>
      <c r="J311" s="53">
        <f t="shared" si="27"/>
        <v>0.20707070707070716</v>
      </c>
    </row>
    <row r="312" spans="1:10" x14ac:dyDescent="0.25">
      <c r="A312" s="10" t="s">
        <v>0</v>
      </c>
      <c r="B312" s="10">
        <v>45071</v>
      </c>
      <c r="C312" s="13" t="s">
        <v>607</v>
      </c>
      <c r="D312" s="35" t="s">
        <v>606</v>
      </c>
      <c r="E312" s="16">
        <v>2.61</v>
      </c>
      <c r="F312" s="16">
        <v>1.1200000000000001</v>
      </c>
      <c r="G312" s="12">
        <v>45076</v>
      </c>
      <c r="H312" s="17">
        <v>4</v>
      </c>
      <c r="I312" s="18">
        <f t="shared" si="26"/>
        <v>0.53256704980842917</v>
      </c>
      <c r="J312" s="53">
        <f t="shared" si="27"/>
        <v>0.93288590604026866</v>
      </c>
    </row>
    <row r="313" spans="1:10" x14ac:dyDescent="0.25">
      <c r="A313" s="10" t="s">
        <v>0</v>
      </c>
      <c r="B313" s="10">
        <v>45072</v>
      </c>
      <c r="C313" s="13" t="s">
        <v>614</v>
      </c>
      <c r="D313" s="35" t="s">
        <v>615</v>
      </c>
      <c r="E313" s="16">
        <v>0.78</v>
      </c>
      <c r="F313" s="16">
        <v>0.5</v>
      </c>
      <c r="G313" s="12">
        <v>45076</v>
      </c>
      <c r="H313" s="17">
        <v>0.83</v>
      </c>
      <c r="I313" s="18">
        <f t="shared" si="26"/>
        <v>6.4102564102564097E-2</v>
      </c>
      <c r="J313" s="53">
        <f t="shared" si="27"/>
        <v>0.17857142857142833</v>
      </c>
    </row>
    <row r="314" spans="1:10" x14ac:dyDescent="0.25">
      <c r="B314" s="10">
        <v>45139</v>
      </c>
      <c r="C314" s="13" t="s">
        <v>772</v>
      </c>
      <c r="D314" s="35" t="s">
        <v>773</v>
      </c>
      <c r="E314" s="16">
        <v>0.72</v>
      </c>
      <c r="F314" s="16">
        <v>0.51</v>
      </c>
      <c r="G314" s="12">
        <v>45140</v>
      </c>
      <c r="H314" s="17">
        <v>0.51</v>
      </c>
      <c r="I314" s="18">
        <f>(H314/E314-1)</f>
        <v>-0.29166666666666663</v>
      </c>
      <c r="J314" s="53">
        <f>(H314-E314)/(E314-F314)</f>
        <v>-1</v>
      </c>
    </row>
    <row r="315" spans="1:10" x14ac:dyDescent="0.25">
      <c r="B315" s="10">
        <v>45146</v>
      </c>
      <c r="C315" s="13" t="s">
        <v>805</v>
      </c>
      <c r="D315" s="35" t="s">
        <v>806</v>
      </c>
      <c r="E315" s="16">
        <v>0.35</v>
      </c>
      <c r="F315" s="16">
        <v>0.23</v>
      </c>
      <c r="G315" s="12">
        <v>45147</v>
      </c>
      <c r="H315" s="17">
        <v>0.36</v>
      </c>
      <c r="I315" s="18">
        <f>(H315/E315-1)</f>
        <v>2.8571428571428692E-2</v>
      </c>
      <c r="J315" s="53">
        <f>(H315-E315)/(E315-F315)</f>
        <v>8.3333333333333426E-2</v>
      </c>
    </row>
    <row r="316" spans="1:10" x14ac:dyDescent="0.25">
      <c r="B316" s="10">
        <v>45239</v>
      </c>
      <c r="C316" s="13" t="s">
        <v>1084</v>
      </c>
      <c r="D316" s="35" t="s">
        <v>1085</v>
      </c>
      <c r="E316" s="16">
        <v>3.37</v>
      </c>
      <c r="F316" s="16">
        <v>1.69</v>
      </c>
      <c r="G316" s="12">
        <v>45243</v>
      </c>
      <c r="H316" s="17">
        <v>4.16</v>
      </c>
      <c r="I316" s="18">
        <f t="shared" ref="I316:I317" si="28">(H316/E316-1)</f>
        <v>0.23442136498516319</v>
      </c>
      <c r="J316" s="53">
        <f t="shared" ref="J316:J317" si="29">(H316-E316)/(E316-F316)</f>
        <v>0.47023809523809523</v>
      </c>
    </row>
    <row r="317" spans="1:10" x14ac:dyDescent="0.25">
      <c r="B317" s="10">
        <v>45260</v>
      </c>
      <c r="C317" s="13" t="s">
        <v>1132</v>
      </c>
      <c r="D317" s="35" t="s">
        <v>1131</v>
      </c>
      <c r="E317" s="16">
        <v>2.5499999999999998</v>
      </c>
      <c r="F317" s="16">
        <v>1.1100000000000001</v>
      </c>
      <c r="G317" s="12">
        <v>45266</v>
      </c>
      <c r="H317" s="17">
        <v>3.08</v>
      </c>
      <c r="I317" s="18">
        <f t="shared" si="28"/>
        <v>0.20784313725490211</v>
      </c>
      <c r="J317" s="53">
        <f t="shared" si="29"/>
        <v>0.3680555555555558</v>
      </c>
    </row>
    <row r="318" spans="1:10" ht="15.75" customHeight="1" x14ac:dyDescent="0.25">
      <c r="B318" s="10"/>
      <c r="C318" s="13"/>
      <c r="D318" s="35"/>
      <c r="E318" s="17"/>
      <c r="F318" s="17"/>
      <c r="G318" s="67"/>
      <c r="H318" s="20" t="s">
        <v>0</v>
      </c>
      <c r="I318" s="18"/>
      <c r="J318" s="14"/>
    </row>
    <row r="319" spans="1:10" x14ac:dyDescent="0.25">
      <c r="B319" s="10"/>
      <c r="C319" s="21" t="s">
        <v>50</v>
      </c>
      <c r="D319" s="15"/>
      <c r="E319" s="13"/>
      <c r="F319" s="13"/>
      <c r="G319" s="22" t="s">
        <v>0</v>
      </c>
      <c r="H319" s="51" t="s">
        <v>10</v>
      </c>
      <c r="I319" s="52" t="s">
        <v>8</v>
      </c>
      <c r="J319" s="57">
        <f>SUM(J306:J318)</f>
        <v>2.3233096487304188</v>
      </c>
    </row>
    <row r="320" spans="1:10" x14ac:dyDescent="0.25">
      <c r="B320" s="10"/>
      <c r="C320" s="21"/>
      <c r="D320" s="15"/>
      <c r="E320" s="13"/>
      <c r="F320" s="13"/>
      <c r="G320" s="22"/>
      <c r="H320" s="51"/>
      <c r="I320" s="52"/>
      <c r="J320" s="49"/>
    </row>
    <row r="321" spans="2:10" ht="29.25" customHeight="1" thickBot="1" x14ac:dyDescent="0.3">
      <c r="B321" s="10"/>
      <c r="C321" s="21"/>
      <c r="D321" s="15"/>
      <c r="E321" s="13"/>
      <c r="F321" s="13"/>
      <c r="G321" s="22"/>
      <c r="H321" s="51"/>
      <c r="I321" s="52"/>
      <c r="J321" s="66" t="s">
        <v>26</v>
      </c>
    </row>
    <row r="322" spans="2:10" ht="14.25" customHeight="1" x14ac:dyDescent="0.25">
      <c r="B322" s="5"/>
      <c r="C322" s="59"/>
      <c r="D322" s="85"/>
      <c r="E322" s="8"/>
      <c r="F322" s="8"/>
      <c r="G322" s="60"/>
      <c r="H322" s="61"/>
      <c r="I322" s="62"/>
      <c r="J322" s="63"/>
    </row>
    <row r="323" spans="2:10" ht="15.75" thickBot="1" x14ac:dyDescent="0.3">
      <c r="B323" s="24"/>
      <c r="C323" s="25" t="s">
        <v>49</v>
      </c>
      <c r="D323" s="118"/>
      <c r="E323" s="26"/>
      <c r="F323" s="26"/>
      <c r="G323" s="27"/>
      <c r="H323" s="64" t="s">
        <v>10</v>
      </c>
      <c r="I323" s="65" t="s">
        <v>8</v>
      </c>
      <c r="J323" s="100">
        <f>J202+J229+J247+J267+J286+J298+J319</f>
        <v>-15.789764240992959</v>
      </c>
    </row>
    <row r="324" spans="2:10" ht="24.75" customHeight="1" thickBot="1" x14ac:dyDescent="0.3">
      <c r="B324" s="24"/>
      <c r="C324" s="26" t="s">
        <v>0</v>
      </c>
      <c r="D324" s="117"/>
      <c r="E324" s="26"/>
      <c r="F324" s="26"/>
      <c r="G324" s="39"/>
      <c r="H324" s="26"/>
      <c r="I324" s="40" t="s">
        <v>0</v>
      </c>
      <c r="J324" s="28"/>
    </row>
    <row r="325" spans="2:10" ht="18.75" thickBot="1" x14ac:dyDescent="0.3">
      <c r="B325" s="5" t="s">
        <v>0</v>
      </c>
      <c r="C325" s="125" t="s">
        <v>11</v>
      </c>
      <c r="D325" s="54"/>
      <c r="E325" s="29" t="s">
        <v>0</v>
      </c>
      <c r="F325" s="29"/>
      <c r="G325" s="7" t="s">
        <v>0</v>
      </c>
      <c r="H325" s="29" t="s">
        <v>0</v>
      </c>
      <c r="I325" s="29" t="s">
        <v>0</v>
      </c>
      <c r="J325" s="30" t="s">
        <v>0</v>
      </c>
    </row>
    <row r="326" spans="2:10" x14ac:dyDescent="0.25">
      <c r="B326" s="84" t="s">
        <v>5</v>
      </c>
      <c r="C326" s="85" t="s">
        <v>0</v>
      </c>
      <c r="D326" s="85" t="s">
        <v>37</v>
      </c>
      <c r="E326" s="85" t="s">
        <v>1</v>
      </c>
      <c r="F326" s="85" t="s">
        <v>15</v>
      </c>
      <c r="G326" s="86" t="s">
        <v>5</v>
      </c>
      <c r="H326" s="85" t="s">
        <v>7</v>
      </c>
      <c r="I326" s="85" t="s">
        <v>4</v>
      </c>
      <c r="J326" s="87" t="s">
        <v>4</v>
      </c>
    </row>
    <row r="327" spans="2:10" x14ac:dyDescent="0.25">
      <c r="B327" s="10"/>
      <c r="C327" s="15" t="s">
        <v>24</v>
      </c>
      <c r="D327" s="15"/>
      <c r="E327" s="15" t="s">
        <v>23</v>
      </c>
      <c r="F327" s="15" t="s">
        <v>16</v>
      </c>
      <c r="G327" s="48" t="s">
        <v>0</v>
      </c>
      <c r="H327" s="15" t="s">
        <v>12</v>
      </c>
      <c r="I327" s="15" t="s">
        <v>13</v>
      </c>
      <c r="J327" s="36" t="s">
        <v>17</v>
      </c>
    </row>
    <row r="328" spans="2:10" ht="16.5" customHeight="1" x14ac:dyDescent="0.25">
      <c r="B328" s="10"/>
      <c r="C328" s="11" t="s">
        <v>0</v>
      </c>
      <c r="D328" s="35"/>
      <c r="E328" s="35" t="s">
        <v>0</v>
      </c>
      <c r="F328" s="35"/>
      <c r="G328" s="12" t="s">
        <v>0</v>
      </c>
      <c r="H328" s="15" t="s">
        <v>0</v>
      </c>
      <c r="I328" s="15"/>
      <c r="J328" s="36"/>
    </row>
    <row r="329" spans="2:10" x14ac:dyDescent="0.25">
      <c r="B329" s="10" t="s">
        <v>0</v>
      </c>
      <c r="C329" s="13" t="s">
        <v>0</v>
      </c>
      <c r="D329" s="35" t="s">
        <v>0</v>
      </c>
      <c r="E329" s="16" t="s">
        <v>0</v>
      </c>
      <c r="F329" s="16" t="s">
        <v>0</v>
      </c>
      <c r="G329" s="12" t="s">
        <v>0</v>
      </c>
      <c r="H329" s="17" t="s">
        <v>0</v>
      </c>
      <c r="I329" s="18" t="s">
        <v>1166</v>
      </c>
      <c r="J329" s="53" t="s">
        <v>0</v>
      </c>
    </row>
    <row r="330" spans="2:10" x14ac:dyDescent="0.25">
      <c r="B330" s="10"/>
      <c r="C330" s="13"/>
      <c r="D330" s="35"/>
      <c r="E330" s="16"/>
      <c r="F330" s="16"/>
      <c r="G330" s="12"/>
      <c r="H330" s="17"/>
      <c r="I330" s="18"/>
      <c r="J330" s="53"/>
    </row>
    <row r="331" spans="2:10" ht="15.75" customHeight="1" x14ac:dyDescent="0.25">
      <c r="B331" s="10" t="s">
        <v>0</v>
      </c>
      <c r="C331" s="13"/>
      <c r="D331" t="s">
        <v>0</v>
      </c>
      <c r="E331" s="83" t="s">
        <v>0</v>
      </c>
      <c r="F331" s="16"/>
      <c r="G331" s="12" t="s">
        <v>0</v>
      </c>
      <c r="H331" s="17"/>
      <c r="I331" s="18" t="s">
        <v>0</v>
      </c>
      <c r="J331" s="53"/>
    </row>
    <row r="332" spans="2:10" ht="15.75" customHeight="1" thickBot="1" x14ac:dyDescent="0.3">
      <c r="B332" s="88" t="s">
        <v>0</v>
      </c>
      <c r="C332" s="89"/>
      <c r="D332" s="118"/>
      <c r="E332" s="80"/>
      <c r="F332" s="80" t="s">
        <v>0</v>
      </c>
      <c r="G332" s="90"/>
      <c r="H332" s="80" t="s">
        <v>28</v>
      </c>
      <c r="I332" s="81" t="s">
        <v>27</v>
      </c>
      <c r="J332" s="91">
        <f>SUM(J328:J331)</f>
        <v>0</v>
      </c>
    </row>
    <row r="333" spans="2:10" ht="36.75" customHeight="1" thickBot="1" x14ac:dyDescent="0.3">
      <c r="B333" s="39" t="s">
        <v>0</v>
      </c>
      <c r="C333" s="26"/>
      <c r="D333" s="117"/>
      <c r="E333" s="38" t="s">
        <v>0</v>
      </c>
      <c r="F333" s="38"/>
      <c r="G333" s="39" t="s">
        <v>0</v>
      </c>
      <c r="H333" s="19" t="s">
        <v>0</v>
      </c>
      <c r="I333" s="40" t="s">
        <v>0</v>
      </c>
      <c r="J333" s="111" t="s">
        <v>0</v>
      </c>
    </row>
    <row r="334" spans="2:10" ht="24" thickBot="1" x14ac:dyDescent="0.4">
      <c r="B334" s="24"/>
      <c r="C334" s="107" t="s">
        <v>51</v>
      </c>
      <c r="D334" s="119"/>
      <c r="E334" s="26"/>
      <c r="F334" s="26"/>
      <c r="G334" s="39"/>
      <c r="H334" s="26"/>
      <c r="I334" s="26"/>
      <c r="J334" s="28"/>
    </row>
    <row r="335" spans="2:10" x14ac:dyDescent="0.25">
      <c r="B335" s="10"/>
      <c r="C335" s="13"/>
      <c r="D335" s="35"/>
      <c r="E335" s="17"/>
      <c r="F335" s="17"/>
      <c r="G335" s="12"/>
      <c r="H335" s="20"/>
      <c r="I335" s="41"/>
      <c r="J335" s="42"/>
    </row>
    <row r="336" spans="2:10" x14ac:dyDescent="0.25">
      <c r="B336" s="10"/>
      <c r="C336" s="13"/>
      <c r="D336" s="35"/>
      <c r="E336" s="17"/>
      <c r="F336" s="17"/>
      <c r="G336" s="12"/>
      <c r="H336" s="20"/>
      <c r="I336" s="41"/>
      <c r="J336" s="42"/>
    </row>
    <row r="337" spans="1:10" x14ac:dyDescent="0.25">
      <c r="B337" s="47" t="s">
        <v>1</v>
      </c>
      <c r="C337" s="15" t="s">
        <v>2</v>
      </c>
      <c r="D337" s="15" t="s">
        <v>37</v>
      </c>
      <c r="E337" s="15" t="s">
        <v>1</v>
      </c>
      <c r="F337" s="15" t="s">
        <v>15</v>
      </c>
      <c r="G337" s="48" t="s">
        <v>3</v>
      </c>
      <c r="H337" s="15" t="s">
        <v>3</v>
      </c>
      <c r="I337" s="15" t="s">
        <v>4</v>
      </c>
      <c r="J337" s="36" t="s">
        <v>4</v>
      </c>
    </row>
    <row r="338" spans="1:10" x14ac:dyDescent="0.25">
      <c r="B338" s="47" t="s">
        <v>5</v>
      </c>
      <c r="C338" s="35"/>
      <c r="D338" s="35"/>
      <c r="E338" s="15" t="s">
        <v>6</v>
      </c>
      <c r="F338" s="15" t="s">
        <v>16</v>
      </c>
      <c r="G338" s="48" t="s">
        <v>5</v>
      </c>
      <c r="H338" s="15" t="s">
        <v>7</v>
      </c>
      <c r="I338" s="15" t="s">
        <v>9</v>
      </c>
      <c r="J338" s="36" t="s">
        <v>17</v>
      </c>
    </row>
    <row r="339" spans="1:10" x14ac:dyDescent="0.25">
      <c r="B339" s="47"/>
      <c r="C339" s="15" t="s">
        <v>24</v>
      </c>
      <c r="D339" s="15"/>
      <c r="E339" s="15"/>
      <c r="F339" s="15"/>
      <c r="G339" s="48"/>
      <c r="H339" s="15"/>
      <c r="I339" s="15"/>
      <c r="J339" s="36"/>
    </row>
    <row r="340" spans="1:10" x14ac:dyDescent="0.25">
      <c r="B340" s="47"/>
      <c r="C340" s="15"/>
      <c r="D340" s="15"/>
      <c r="E340" s="15"/>
      <c r="F340" s="15"/>
      <c r="G340" s="48"/>
      <c r="H340" s="15"/>
      <c r="I340" s="15"/>
      <c r="J340" s="36"/>
    </row>
    <row r="341" spans="1:10" x14ac:dyDescent="0.25">
      <c r="B341" s="10" t="s">
        <v>64</v>
      </c>
      <c r="C341" s="13" t="s">
        <v>74</v>
      </c>
      <c r="D341" s="35" t="s">
        <v>41</v>
      </c>
      <c r="E341" s="16">
        <v>2.7465999999999999</v>
      </c>
      <c r="F341" s="16">
        <v>1.6</v>
      </c>
      <c r="G341" s="12">
        <v>44929</v>
      </c>
      <c r="H341" s="17">
        <v>2.77</v>
      </c>
      <c r="I341" s="18">
        <f t="shared" ref="I341:I348" si="30">(H341/E341-1)</f>
        <v>8.5196242627247898E-3</v>
      </c>
      <c r="J341" s="53">
        <f>(H341-E341)/(E341-F341)*3/4</f>
        <v>1.530612244897965E-2</v>
      </c>
    </row>
    <row r="342" spans="1:10" x14ac:dyDescent="0.25">
      <c r="B342" s="10">
        <v>44929</v>
      </c>
      <c r="C342" s="13" t="s">
        <v>71</v>
      </c>
      <c r="D342" s="35" t="s">
        <v>72</v>
      </c>
      <c r="E342" s="16">
        <v>1.78</v>
      </c>
      <c r="F342" s="16">
        <v>0.82</v>
      </c>
      <c r="G342" s="12">
        <v>44929</v>
      </c>
      <c r="H342" s="17">
        <v>0.82</v>
      </c>
      <c r="I342" s="18">
        <f t="shared" si="30"/>
        <v>-0.5393258426966292</v>
      </c>
      <c r="J342" s="53">
        <f>(H342-E342)/(E342-F342)</f>
        <v>-1</v>
      </c>
    </row>
    <row r="343" spans="1:10" x14ac:dyDescent="0.25">
      <c r="B343" s="10" t="s">
        <v>46</v>
      </c>
      <c r="C343" s="13" t="s">
        <v>43</v>
      </c>
      <c r="D343" s="35" t="s">
        <v>40</v>
      </c>
      <c r="E343" s="83">
        <v>8.8332999999999995</v>
      </c>
      <c r="F343" s="16">
        <v>4.08</v>
      </c>
      <c r="G343" s="12">
        <v>44929</v>
      </c>
      <c r="H343" s="17">
        <v>11.25</v>
      </c>
      <c r="I343" s="18">
        <f t="shared" si="30"/>
        <v>0.27358971165928936</v>
      </c>
      <c r="J343" s="53">
        <f>(H343-E343)/(E343-F343)*3/4</f>
        <v>0.38131929396419345</v>
      </c>
    </row>
    <row r="344" spans="1:10" x14ac:dyDescent="0.25">
      <c r="B344" s="10">
        <v>44929</v>
      </c>
      <c r="C344" s="13" t="s">
        <v>68</v>
      </c>
      <c r="D344" s="35" t="s">
        <v>67</v>
      </c>
      <c r="E344" s="16">
        <v>8.99</v>
      </c>
      <c r="F344" s="16">
        <v>4.68</v>
      </c>
      <c r="G344" s="12">
        <v>44929</v>
      </c>
      <c r="H344" s="17">
        <v>6.69</v>
      </c>
      <c r="I344" s="18">
        <f t="shared" si="30"/>
        <v>-0.25583982202447164</v>
      </c>
      <c r="J344" s="53">
        <f t="shared" ref="J344:J351" si="31">(H344-E344)/(E344-F344)</f>
        <v>-0.53364269141531318</v>
      </c>
    </row>
    <row r="345" spans="1:10" x14ac:dyDescent="0.25">
      <c r="B345" s="10">
        <v>44929</v>
      </c>
      <c r="C345" s="13" t="s">
        <v>65</v>
      </c>
      <c r="D345" s="35" t="s">
        <v>66</v>
      </c>
      <c r="E345" s="16">
        <v>3.33</v>
      </c>
      <c r="F345" s="16">
        <v>1.8</v>
      </c>
      <c r="G345" s="12" t="s">
        <v>84</v>
      </c>
      <c r="H345" s="17">
        <v>2.2799999999999998</v>
      </c>
      <c r="I345" s="18">
        <f t="shared" si="30"/>
        <v>-0.31531531531531543</v>
      </c>
      <c r="J345" s="53">
        <f t="shared" si="31"/>
        <v>-0.68627450980392168</v>
      </c>
    </row>
    <row r="346" spans="1:10" x14ac:dyDescent="0.25">
      <c r="B346" s="10" t="s">
        <v>60</v>
      </c>
      <c r="C346" s="13" t="s">
        <v>61</v>
      </c>
      <c r="D346" s="35" t="s">
        <v>42</v>
      </c>
      <c r="E346" s="128">
        <v>12.11</v>
      </c>
      <c r="F346" s="16">
        <v>5.72</v>
      </c>
      <c r="G346" s="12">
        <v>44931</v>
      </c>
      <c r="H346" s="17">
        <v>13.11</v>
      </c>
      <c r="I346" s="18">
        <f t="shared" si="30"/>
        <v>8.2576383154417732E-2</v>
      </c>
      <c r="J346" s="53">
        <f t="shared" si="31"/>
        <v>0.1564945226917058</v>
      </c>
    </row>
    <row r="347" spans="1:10" x14ac:dyDescent="0.25">
      <c r="B347" s="129" t="s">
        <v>80</v>
      </c>
      <c r="C347" s="13" t="s">
        <v>83</v>
      </c>
      <c r="D347" s="35" t="s">
        <v>39</v>
      </c>
      <c r="E347" s="128">
        <v>1.635</v>
      </c>
      <c r="F347" s="16">
        <v>0.25</v>
      </c>
      <c r="G347" s="12">
        <v>44932</v>
      </c>
      <c r="H347" s="17">
        <v>1.27</v>
      </c>
      <c r="I347" s="18">
        <f t="shared" si="30"/>
        <v>-0.22324159021406731</v>
      </c>
      <c r="J347" s="53">
        <f t="shared" si="31"/>
        <v>-0.26353790613718409</v>
      </c>
    </row>
    <row r="348" spans="1:10" x14ac:dyDescent="0.25">
      <c r="B348" s="10">
        <v>44930</v>
      </c>
      <c r="C348" s="13" t="s">
        <v>82</v>
      </c>
      <c r="D348" s="35" t="s">
        <v>81</v>
      </c>
      <c r="E348" s="16">
        <v>3.42</v>
      </c>
      <c r="F348" s="16">
        <v>2.3199999999999998</v>
      </c>
      <c r="G348" s="12">
        <v>44932</v>
      </c>
      <c r="H348" s="17">
        <v>2.37</v>
      </c>
      <c r="I348" s="18">
        <f t="shared" si="30"/>
        <v>-0.30701754385964908</v>
      </c>
      <c r="J348" s="53">
        <f t="shared" si="31"/>
        <v>-0.95454545454545425</v>
      </c>
    </row>
    <row r="349" spans="1:10" x14ac:dyDescent="0.25">
      <c r="A349" s="10" t="s">
        <v>0</v>
      </c>
      <c r="B349" s="10">
        <v>44932</v>
      </c>
      <c r="C349" s="13" t="s">
        <v>91</v>
      </c>
      <c r="D349" s="35" t="s">
        <v>92</v>
      </c>
      <c r="E349" s="16">
        <v>1.98</v>
      </c>
      <c r="F349" s="16">
        <v>1.37</v>
      </c>
      <c r="G349" s="12">
        <v>44935</v>
      </c>
      <c r="H349" s="17">
        <v>1.2</v>
      </c>
      <c r="I349" s="18">
        <f>(H349/E349-1)</f>
        <v>-0.39393939393939392</v>
      </c>
      <c r="J349" s="53">
        <f t="shared" si="31"/>
        <v>-1.2786885245901642</v>
      </c>
    </row>
    <row r="350" spans="1:10" ht="14.25" customHeight="1" x14ac:dyDescent="0.25">
      <c r="A350" s="10" t="s">
        <v>0</v>
      </c>
      <c r="B350" s="10">
        <v>44929</v>
      </c>
      <c r="C350" s="13" t="s">
        <v>62</v>
      </c>
      <c r="D350" s="35" t="s">
        <v>63</v>
      </c>
      <c r="E350" s="16">
        <v>8.26</v>
      </c>
      <c r="F350" s="16">
        <v>4.6100000000000003</v>
      </c>
      <c r="G350" s="12">
        <v>44935</v>
      </c>
      <c r="H350" s="17">
        <v>11.94</v>
      </c>
      <c r="I350" s="18">
        <f>(H350/E350-1)</f>
        <v>0.44552058111380144</v>
      </c>
      <c r="J350" s="53">
        <f t="shared" si="31"/>
        <v>1.0082191780821919</v>
      </c>
    </row>
    <row r="351" spans="1:10" x14ac:dyDescent="0.25">
      <c r="A351" s="10" t="s">
        <v>0</v>
      </c>
      <c r="B351" s="10">
        <v>44931</v>
      </c>
      <c r="C351" s="13" t="s">
        <v>90</v>
      </c>
      <c r="D351" s="35" t="s">
        <v>89</v>
      </c>
      <c r="E351" s="16">
        <v>7.95</v>
      </c>
      <c r="F351" s="16">
        <v>2.29</v>
      </c>
      <c r="G351" s="12">
        <v>44935</v>
      </c>
      <c r="H351" s="17">
        <v>12.07</v>
      </c>
      <c r="I351" s="18">
        <f>(H351/E351-1)</f>
        <v>0.51823899371069193</v>
      </c>
      <c r="J351" s="53">
        <f t="shared" si="31"/>
        <v>0.72791519434628971</v>
      </c>
    </row>
    <row r="352" spans="1:10" x14ac:dyDescent="0.25">
      <c r="B352" s="10">
        <v>44932</v>
      </c>
      <c r="C352" s="13" t="s">
        <v>94</v>
      </c>
      <c r="D352" s="127" t="s">
        <v>93</v>
      </c>
      <c r="E352" s="16">
        <v>6.39</v>
      </c>
      <c r="F352" s="16">
        <v>4.5999999999999996</v>
      </c>
      <c r="G352" s="12">
        <v>44935</v>
      </c>
      <c r="H352" s="17">
        <v>6.26</v>
      </c>
      <c r="I352" s="18">
        <f t="shared" ref="I352:I359" si="32">(H352/E352-1)</f>
        <v>-2.0344287949921713E-2</v>
      </c>
      <c r="J352" s="53">
        <f t="shared" ref="J352:J359" si="33">(H352-E352)/(E352-F352)</f>
        <v>-7.2625698324022284E-2</v>
      </c>
    </row>
    <row r="353" spans="1:10" x14ac:dyDescent="0.25">
      <c r="A353" s="10" t="s">
        <v>0</v>
      </c>
      <c r="B353" s="10">
        <v>44936</v>
      </c>
      <c r="C353" s="13" t="s">
        <v>95</v>
      </c>
      <c r="D353" s="35" t="s">
        <v>96</v>
      </c>
      <c r="E353" s="16">
        <v>1.92</v>
      </c>
      <c r="F353" s="16">
        <v>1.28</v>
      </c>
      <c r="G353" s="12">
        <v>44937</v>
      </c>
      <c r="H353" s="17">
        <v>1.3</v>
      </c>
      <c r="I353" s="18">
        <f t="shared" si="32"/>
        <v>-0.32291666666666663</v>
      </c>
      <c r="J353" s="53">
        <f t="shared" si="33"/>
        <v>-0.96875</v>
      </c>
    </row>
    <row r="354" spans="1:10" ht="14.25" customHeight="1" x14ac:dyDescent="0.25">
      <c r="A354" s="10" t="s">
        <v>0</v>
      </c>
      <c r="B354" s="10">
        <v>44938</v>
      </c>
      <c r="C354" s="13" t="s">
        <v>106</v>
      </c>
      <c r="D354" s="35" t="s">
        <v>63</v>
      </c>
      <c r="E354" s="16">
        <v>10.99</v>
      </c>
      <c r="F354" s="16">
        <v>7.46</v>
      </c>
      <c r="G354" s="12">
        <v>44943</v>
      </c>
      <c r="H354" s="17">
        <v>11.3</v>
      </c>
      <c r="I354" s="18">
        <f t="shared" si="32"/>
        <v>2.8207461328480399E-2</v>
      </c>
      <c r="J354" s="53">
        <f t="shared" si="33"/>
        <v>8.7818696883852826E-2</v>
      </c>
    </row>
    <row r="355" spans="1:10" x14ac:dyDescent="0.25">
      <c r="A355" s="10" t="s">
        <v>0</v>
      </c>
      <c r="B355" s="10">
        <v>44936</v>
      </c>
      <c r="C355" s="13" t="s">
        <v>101</v>
      </c>
      <c r="D355" s="35" t="s">
        <v>102</v>
      </c>
      <c r="E355" s="16">
        <v>3.45</v>
      </c>
      <c r="F355" s="16">
        <v>1.77</v>
      </c>
      <c r="G355" s="12">
        <v>44944</v>
      </c>
      <c r="H355" s="17">
        <v>2.23</v>
      </c>
      <c r="I355" s="18">
        <f t="shared" si="32"/>
        <v>-0.3536231884057971</v>
      </c>
      <c r="J355" s="53">
        <f t="shared" si="33"/>
        <v>-0.72619047619047628</v>
      </c>
    </row>
    <row r="356" spans="1:10" x14ac:dyDescent="0.25">
      <c r="B356" s="10">
        <v>44939</v>
      </c>
      <c r="C356" s="13" t="s">
        <v>107</v>
      </c>
      <c r="D356" s="35" t="s">
        <v>108</v>
      </c>
      <c r="E356" s="16">
        <v>6.96</v>
      </c>
      <c r="F356" s="16">
        <v>4.1399999999999997</v>
      </c>
      <c r="G356" s="12">
        <v>44944</v>
      </c>
      <c r="H356" s="17">
        <v>8.83</v>
      </c>
      <c r="I356" s="18">
        <f t="shared" si="32"/>
        <v>0.26867816091954033</v>
      </c>
      <c r="J356" s="53">
        <f t="shared" si="33"/>
        <v>0.66312056737588654</v>
      </c>
    </row>
    <row r="357" spans="1:10" x14ac:dyDescent="0.25">
      <c r="B357" s="10">
        <v>44939</v>
      </c>
      <c r="C357" s="13" t="s">
        <v>127</v>
      </c>
      <c r="D357" s="35" t="s">
        <v>109</v>
      </c>
      <c r="E357" s="16">
        <v>1.55</v>
      </c>
      <c r="F357" s="16">
        <v>0.92</v>
      </c>
      <c r="G357" s="12">
        <v>44944</v>
      </c>
      <c r="H357" s="17">
        <v>1.58</v>
      </c>
      <c r="I357" s="18">
        <f t="shared" si="32"/>
        <v>1.9354838709677358E-2</v>
      </c>
      <c r="J357" s="53">
        <f t="shared" si="33"/>
        <v>4.7619047619047658E-2</v>
      </c>
    </row>
    <row r="358" spans="1:10" x14ac:dyDescent="0.25">
      <c r="B358" s="10">
        <v>44942</v>
      </c>
      <c r="C358" s="13" t="s">
        <v>111</v>
      </c>
      <c r="D358" s="35" t="s">
        <v>110</v>
      </c>
      <c r="E358" s="16">
        <v>5.55</v>
      </c>
      <c r="F358" s="16">
        <v>2.5</v>
      </c>
      <c r="G358" s="12">
        <v>44945</v>
      </c>
      <c r="H358" s="17">
        <v>4.29</v>
      </c>
      <c r="I358" s="18">
        <f t="shared" si="32"/>
        <v>-0.22702702702702704</v>
      </c>
      <c r="J358" s="53">
        <f t="shared" si="33"/>
        <v>-0.41311475409836063</v>
      </c>
    </row>
    <row r="359" spans="1:10" x14ac:dyDescent="0.25">
      <c r="B359" s="10">
        <v>44946</v>
      </c>
      <c r="C359" s="13" t="s">
        <v>138</v>
      </c>
      <c r="D359" s="35" t="s">
        <v>128</v>
      </c>
      <c r="E359" s="16">
        <v>2.02</v>
      </c>
      <c r="F359" s="16">
        <v>1.24</v>
      </c>
      <c r="G359" s="12">
        <v>44949</v>
      </c>
      <c r="H359" s="17">
        <v>3.09</v>
      </c>
      <c r="I359" s="18">
        <f t="shared" si="32"/>
        <v>0.52970297029702973</v>
      </c>
      <c r="J359" s="53">
        <f t="shared" si="33"/>
        <v>1.3717948717948716</v>
      </c>
    </row>
    <row r="360" spans="1:10" x14ac:dyDescent="0.25">
      <c r="A360" s="10" t="s">
        <v>0</v>
      </c>
      <c r="B360" s="10">
        <v>44949</v>
      </c>
      <c r="C360" s="13" t="s">
        <v>147</v>
      </c>
      <c r="D360" s="35" t="s">
        <v>131</v>
      </c>
      <c r="E360" s="83">
        <v>12.01</v>
      </c>
      <c r="F360" s="16">
        <v>7.11</v>
      </c>
      <c r="G360" s="12">
        <v>44949</v>
      </c>
      <c r="H360" s="17">
        <v>12.44</v>
      </c>
      <c r="I360" s="18">
        <f t="shared" ref="I360:I366" si="34">(H360/E360-1)</f>
        <v>3.5803497085761915E-2</v>
      </c>
      <c r="J360" s="53">
        <f>(H360-E360)/(E360-F360)/2</f>
        <v>4.3877551020408141E-2</v>
      </c>
    </row>
    <row r="361" spans="1:10" x14ac:dyDescent="0.25">
      <c r="A361" s="10" t="s">
        <v>0</v>
      </c>
      <c r="B361" s="10">
        <v>44945</v>
      </c>
      <c r="C361" s="13" t="s">
        <v>124</v>
      </c>
      <c r="D361" s="35" t="s">
        <v>89</v>
      </c>
      <c r="E361" s="16">
        <v>14.96</v>
      </c>
      <c r="F361" s="16">
        <v>10.039999999999999</v>
      </c>
      <c r="G361" s="12">
        <v>44950</v>
      </c>
      <c r="H361" s="17">
        <v>15.54</v>
      </c>
      <c r="I361" s="18">
        <f t="shared" si="34"/>
        <v>3.8770053475935651E-2</v>
      </c>
      <c r="J361" s="53">
        <f t="shared" ref="J361:J366" si="35">(H361-E361)/(E361-F361)</f>
        <v>0.11788617886178823</v>
      </c>
    </row>
    <row r="362" spans="1:10" x14ac:dyDescent="0.25">
      <c r="B362" s="10">
        <v>44951</v>
      </c>
      <c r="C362" s="13" t="s">
        <v>144</v>
      </c>
      <c r="D362" s="35" t="s">
        <v>145</v>
      </c>
      <c r="E362" s="16">
        <v>9.65</v>
      </c>
      <c r="F362" s="16">
        <v>3.75</v>
      </c>
      <c r="G362" s="12">
        <v>44952</v>
      </c>
      <c r="H362" s="17">
        <v>8.7200000000000006</v>
      </c>
      <c r="I362" s="18">
        <f t="shared" si="34"/>
        <v>-9.6373056994818573E-2</v>
      </c>
      <c r="J362" s="53">
        <f t="shared" si="35"/>
        <v>-0.15762711864406773</v>
      </c>
    </row>
    <row r="363" spans="1:10" x14ac:dyDescent="0.25">
      <c r="B363" s="10">
        <v>44952</v>
      </c>
      <c r="C363" s="13" t="s">
        <v>151</v>
      </c>
      <c r="D363" s="35" t="s">
        <v>150</v>
      </c>
      <c r="E363" s="16">
        <v>8.26</v>
      </c>
      <c r="F363" s="16">
        <v>4.58</v>
      </c>
      <c r="G363" s="12">
        <v>44956</v>
      </c>
      <c r="H363" s="17">
        <v>6.76</v>
      </c>
      <c r="I363" s="18">
        <f t="shared" si="34"/>
        <v>-0.18159806295399517</v>
      </c>
      <c r="J363" s="53">
        <f t="shared" si="35"/>
        <v>-0.40760869565217395</v>
      </c>
    </row>
    <row r="364" spans="1:10" x14ac:dyDescent="0.25">
      <c r="B364" s="10" t="s">
        <v>123</v>
      </c>
      <c r="C364" s="13" t="s">
        <v>122</v>
      </c>
      <c r="D364" s="35" t="s">
        <v>105</v>
      </c>
      <c r="E364" s="16">
        <v>0.57499999999999996</v>
      </c>
      <c r="F364" s="16">
        <v>0.26</v>
      </c>
      <c r="G364" s="12">
        <v>44956</v>
      </c>
      <c r="H364" s="17">
        <v>0.62</v>
      </c>
      <c r="I364" s="18">
        <f t="shared" si="34"/>
        <v>7.8260869565217384E-2</v>
      </c>
      <c r="J364" s="53">
        <f t="shared" si="35"/>
        <v>0.14285714285714302</v>
      </c>
    </row>
    <row r="365" spans="1:10" ht="14.25" customHeight="1" x14ac:dyDescent="0.25">
      <c r="A365" s="10" t="s">
        <v>0</v>
      </c>
      <c r="B365" s="10">
        <v>44949</v>
      </c>
      <c r="C365" s="13" t="s">
        <v>134</v>
      </c>
      <c r="D365" s="35" t="s">
        <v>135</v>
      </c>
      <c r="E365" s="16">
        <v>7.17</v>
      </c>
      <c r="F365" s="16">
        <v>3.74</v>
      </c>
      <c r="G365" s="12">
        <v>44956</v>
      </c>
      <c r="H365" s="17">
        <v>6.44</v>
      </c>
      <c r="I365" s="18">
        <f t="shared" si="34"/>
        <v>-0.10181311018131101</v>
      </c>
      <c r="J365" s="53">
        <f t="shared" si="35"/>
        <v>-0.2128279883381923</v>
      </c>
    </row>
    <row r="366" spans="1:10" x14ac:dyDescent="0.25">
      <c r="A366" s="10" t="s">
        <v>0</v>
      </c>
      <c r="B366" s="10">
        <v>44949</v>
      </c>
      <c r="C366" s="13" t="s">
        <v>132</v>
      </c>
      <c r="D366" s="35" t="s">
        <v>133</v>
      </c>
      <c r="E366" s="16">
        <v>11.44</v>
      </c>
      <c r="F366" s="16">
        <v>6.36</v>
      </c>
      <c r="G366" s="12">
        <v>44957</v>
      </c>
      <c r="H366" s="17">
        <v>7.48</v>
      </c>
      <c r="I366" s="18">
        <f t="shared" si="34"/>
        <v>-0.34615384615384603</v>
      </c>
      <c r="J366" s="53">
        <f t="shared" si="35"/>
        <v>-0.77952755905511806</v>
      </c>
    </row>
    <row r="367" spans="1:10" x14ac:dyDescent="0.25">
      <c r="B367" s="10">
        <v>44958</v>
      </c>
      <c r="C367" s="13" t="s">
        <v>177</v>
      </c>
      <c r="D367" s="35" t="s">
        <v>178</v>
      </c>
      <c r="E367" s="16">
        <v>4.0199999999999996</v>
      </c>
      <c r="F367" s="16">
        <v>1.98</v>
      </c>
      <c r="G367" s="12">
        <v>44959</v>
      </c>
      <c r="H367" s="17">
        <v>1.34</v>
      </c>
      <c r="I367" s="18">
        <f t="shared" ref="I367:I372" si="36">(H367/E367-1)</f>
        <v>-0.66666666666666663</v>
      </c>
      <c r="J367" s="53">
        <f t="shared" ref="J367:J372" si="37">(H367-E367)/(E367-F367)</f>
        <v>-1.3137254901960786</v>
      </c>
    </row>
    <row r="368" spans="1:10" x14ac:dyDescent="0.25">
      <c r="B368" s="10">
        <v>44957</v>
      </c>
      <c r="C368" s="13" t="s">
        <v>164</v>
      </c>
      <c r="D368" s="35" t="s">
        <v>163</v>
      </c>
      <c r="E368" s="16">
        <v>8.0500000000000007</v>
      </c>
      <c r="F368" s="16">
        <v>4.8899999999999997</v>
      </c>
      <c r="G368" s="12">
        <v>44959</v>
      </c>
      <c r="H368" s="17">
        <v>4.8899999999999997</v>
      </c>
      <c r="I368" s="18">
        <f t="shared" si="36"/>
        <v>-0.39254658385093177</v>
      </c>
      <c r="J368" s="53">
        <f t="shared" si="37"/>
        <v>-1</v>
      </c>
    </row>
    <row r="369" spans="1:10" x14ac:dyDescent="0.25">
      <c r="B369" s="10">
        <v>44958</v>
      </c>
      <c r="C369" s="13" t="s">
        <v>182</v>
      </c>
      <c r="D369" s="35" t="s">
        <v>183</v>
      </c>
      <c r="E369" s="16">
        <v>1.44</v>
      </c>
      <c r="F369" s="16">
        <v>0.51</v>
      </c>
      <c r="G369" s="12">
        <v>44959</v>
      </c>
      <c r="H369" s="17">
        <v>0.51</v>
      </c>
      <c r="I369" s="18">
        <f t="shared" si="36"/>
        <v>-0.64583333333333326</v>
      </c>
      <c r="J369" s="53">
        <f t="shared" si="37"/>
        <v>-1</v>
      </c>
    </row>
    <row r="370" spans="1:10" x14ac:dyDescent="0.25">
      <c r="A370" s="10" t="s">
        <v>0</v>
      </c>
      <c r="B370" s="10">
        <v>44959</v>
      </c>
      <c r="C370" s="13" t="s">
        <v>187</v>
      </c>
      <c r="D370" s="35" t="s">
        <v>188</v>
      </c>
      <c r="E370" s="16">
        <v>2.89</v>
      </c>
      <c r="F370" s="16">
        <v>1.37</v>
      </c>
      <c r="G370" s="12">
        <v>44960</v>
      </c>
      <c r="H370" s="17">
        <v>4.38</v>
      </c>
      <c r="I370" s="18">
        <f t="shared" si="36"/>
        <v>0.51557093425605527</v>
      </c>
      <c r="J370" s="53">
        <f t="shared" si="37"/>
        <v>0.98026315789473673</v>
      </c>
    </row>
    <row r="371" spans="1:10" ht="14.25" customHeight="1" x14ac:dyDescent="0.25">
      <c r="A371" s="10" t="s">
        <v>0</v>
      </c>
      <c r="B371" s="10">
        <v>44960</v>
      </c>
      <c r="C371" s="13" t="s">
        <v>194</v>
      </c>
      <c r="D371" s="35" t="s">
        <v>193</v>
      </c>
      <c r="E371" s="16">
        <v>4.3499999999999996</v>
      </c>
      <c r="F371" s="16">
        <v>3.51</v>
      </c>
      <c r="G371" s="12">
        <v>44965</v>
      </c>
      <c r="H371" s="17">
        <v>5.55</v>
      </c>
      <c r="I371" s="18">
        <f t="shared" si="36"/>
        <v>0.27586206896551735</v>
      </c>
      <c r="J371" s="53">
        <f t="shared" si="37"/>
        <v>1.428571428571429</v>
      </c>
    </row>
    <row r="372" spans="1:10" x14ac:dyDescent="0.25">
      <c r="A372" s="10" t="s">
        <v>0</v>
      </c>
      <c r="B372" s="10">
        <v>44963</v>
      </c>
      <c r="C372" s="13" t="s">
        <v>201</v>
      </c>
      <c r="D372" s="35" t="s">
        <v>202</v>
      </c>
      <c r="E372" s="16">
        <v>3.41</v>
      </c>
      <c r="F372" s="16">
        <v>2.35</v>
      </c>
      <c r="G372" s="12">
        <v>44966</v>
      </c>
      <c r="H372" s="17">
        <v>3.19</v>
      </c>
      <c r="I372" s="18">
        <f t="shared" si="36"/>
        <v>-6.4516129032258118E-2</v>
      </c>
      <c r="J372" s="53">
        <f t="shared" si="37"/>
        <v>-0.20754716981132093</v>
      </c>
    </row>
    <row r="373" spans="1:10" x14ac:dyDescent="0.25">
      <c r="A373" s="10" t="s">
        <v>0</v>
      </c>
      <c r="B373" s="10">
        <v>44963</v>
      </c>
      <c r="C373" s="13" t="s">
        <v>200</v>
      </c>
      <c r="D373" s="35" t="s">
        <v>199</v>
      </c>
      <c r="E373" s="16">
        <v>4.37</v>
      </c>
      <c r="F373" s="16">
        <v>1.78</v>
      </c>
      <c r="G373" s="12">
        <v>44967</v>
      </c>
      <c r="H373" s="17">
        <v>3.25</v>
      </c>
      <c r="I373" s="18">
        <f>(H373/E373-1)</f>
        <v>-0.25629290617848977</v>
      </c>
      <c r="J373" s="53">
        <f t="shared" ref="J373:J401" si="38">(H373-E373)/(E373-F373)</f>
        <v>-0.43243243243243251</v>
      </c>
    </row>
    <row r="374" spans="1:10" x14ac:dyDescent="0.25">
      <c r="B374" s="10">
        <v>44960</v>
      </c>
      <c r="C374" s="13" t="s">
        <v>197</v>
      </c>
      <c r="D374" s="35" t="s">
        <v>198</v>
      </c>
      <c r="E374" s="16">
        <v>7.45</v>
      </c>
      <c r="F374" s="16">
        <v>1.88</v>
      </c>
      <c r="G374" s="12">
        <v>44970</v>
      </c>
      <c r="H374" s="17">
        <v>9.02</v>
      </c>
      <c r="I374" s="18">
        <f t="shared" ref="I374:I382" si="39">(H374/E374-1)</f>
        <v>0.21073825503355703</v>
      </c>
      <c r="J374" s="53">
        <f t="shared" si="38"/>
        <v>0.28186714542190294</v>
      </c>
    </row>
    <row r="375" spans="1:10" x14ac:dyDescent="0.25">
      <c r="A375" s="10" t="s">
        <v>0</v>
      </c>
      <c r="B375" s="10" t="s">
        <v>211</v>
      </c>
      <c r="C375" s="13" t="s">
        <v>210</v>
      </c>
      <c r="D375" s="35" t="s">
        <v>207</v>
      </c>
      <c r="E375" s="16">
        <v>3.7749999999999999</v>
      </c>
      <c r="F375" s="16">
        <v>2.15</v>
      </c>
      <c r="G375" s="12">
        <v>44970</v>
      </c>
      <c r="H375" s="17">
        <v>4.16</v>
      </c>
      <c r="I375" s="18">
        <f t="shared" si="39"/>
        <v>0.10198675496688758</v>
      </c>
      <c r="J375" s="53">
        <f t="shared" si="38"/>
        <v>0.23692307692307707</v>
      </c>
    </row>
    <row r="376" spans="1:10" ht="14.25" customHeight="1" x14ac:dyDescent="0.25">
      <c r="A376" s="10" t="s">
        <v>0</v>
      </c>
      <c r="B376" s="10">
        <v>44966</v>
      </c>
      <c r="C376" s="13" t="s">
        <v>215</v>
      </c>
      <c r="D376" s="35" t="s">
        <v>214</v>
      </c>
      <c r="E376" s="16">
        <v>4.8499999999999996</v>
      </c>
      <c r="F376" s="16">
        <v>3.46</v>
      </c>
      <c r="G376" s="12">
        <v>44970</v>
      </c>
      <c r="H376" s="17">
        <v>5.63</v>
      </c>
      <c r="I376" s="18">
        <f t="shared" si="39"/>
        <v>0.16082474226804133</v>
      </c>
      <c r="J376" s="53">
        <f t="shared" si="38"/>
        <v>0.56115107913669093</v>
      </c>
    </row>
    <row r="377" spans="1:10" x14ac:dyDescent="0.25">
      <c r="B377" s="10">
        <v>44966</v>
      </c>
      <c r="C377" s="13" t="s">
        <v>216</v>
      </c>
      <c r="D377" s="35" t="s">
        <v>217</v>
      </c>
      <c r="E377" s="16">
        <v>3.18</v>
      </c>
      <c r="F377" s="16">
        <v>2.13</v>
      </c>
      <c r="G377" s="12">
        <v>44970</v>
      </c>
      <c r="H377" s="17">
        <v>3.56</v>
      </c>
      <c r="I377" s="18">
        <f t="shared" si="39"/>
        <v>0.11949685534591192</v>
      </c>
      <c r="J377" s="53">
        <f t="shared" si="38"/>
        <v>0.36190476190476173</v>
      </c>
    </row>
    <row r="378" spans="1:10" x14ac:dyDescent="0.25">
      <c r="B378" s="10">
        <v>44967</v>
      </c>
      <c r="C378" s="13" t="s">
        <v>225</v>
      </c>
      <c r="D378" s="35" t="s">
        <v>220</v>
      </c>
      <c r="E378" s="16">
        <v>9.84</v>
      </c>
      <c r="F378" s="16">
        <v>6.48</v>
      </c>
      <c r="G378" s="12">
        <v>44970</v>
      </c>
      <c r="H378" s="17">
        <v>10.62</v>
      </c>
      <c r="I378" s="18">
        <f t="shared" si="39"/>
        <v>7.9268292682926678E-2</v>
      </c>
      <c r="J378" s="53">
        <f t="shared" si="38"/>
        <v>0.23214285714285698</v>
      </c>
    </row>
    <row r="379" spans="1:10" x14ac:dyDescent="0.25">
      <c r="B379" s="10">
        <v>44967</v>
      </c>
      <c r="C379" s="13" t="s">
        <v>221</v>
      </c>
      <c r="D379" s="35" t="s">
        <v>222</v>
      </c>
      <c r="E379" s="16">
        <v>4.58</v>
      </c>
      <c r="F379" s="16">
        <v>2.77</v>
      </c>
      <c r="G379" s="12">
        <v>44970</v>
      </c>
      <c r="H379" s="17">
        <v>6.04</v>
      </c>
      <c r="I379" s="18">
        <f t="shared" si="39"/>
        <v>0.31877729257641918</v>
      </c>
      <c r="J379" s="53">
        <f t="shared" si="38"/>
        <v>0.80662983425414359</v>
      </c>
    </row>
    <row r="380" spans="1:10" x14ac:dyDescent="0.25">
      <c r="B380" s="10">
        <v>44971</v>
      </c>
      <c r="C380" s="13" t="s">
        <v>230</v>
      </c>
      <c r="D380" s="35" t="s">
        <v>231</v>
      </c>
      <c r="E380" s="16">
        <v>1.63</v>
      </c>
      <c r="F380" s="16">
        <v>0.52</v>
      </c>
      <c r="G380" s="12">
        <v>44973</v>
      </c>
      <c r="H380" s="17">
        <v>1.22</v>
      </c>
      <c r="I380" s="18">
        <f t="shared" si="39"/>
        <v>-0.25153374233128833</v>
      </c>
      <c r="J380" s="53">
        <f t="shared" si="38"/>
        <v>-0.36936936936936932</v>
      </c>
    </row>
    <row r="381" spans="1:10" x14ac:dyDescent="0.25">
      <c r="B381" s="10">
        <v>44971</v>
      </c>
      <c r="C381" s="13" t="s">
        <v>232</v>
      </c>
      <c r="D381" s="35" t="s">
        <v>233</v>
      </c>
      <c r="E381" s="16">
        <v>7.52</v>
      </c>
      <c r="F381" s="16">
        <v>4.58</v>
      </c>
      <c r="G381" s="12">
        <v>44973</v>
      </c>
      <c r="H381" s="17">
        <v>7.14</v>
      </c>
      <c r="I381" s="18">
        <f t="shared" si="39"/>
        <v>-5.0531914893616969E-2</v>
      </c>
      <c r="J381" s="53">
        <f t="shared" si="38"/>
        <v>-0.12925170068027209</v>
      </c>
    </row>
    <row r="382" spans="1:10" x14ac:dyDescent="0.25">
      <c r="B382" s="10">
        <v>44972</v>
      </c>
      <c r="C382" s="13" t="s">
        <v>241</v>
      </c>
      <c r="D382" s="35" t="s">
        <v>240</v>
      </c>
      <c r="E382" s="16">
        <v>1</v>
      </c>
      <c r="F382" s="16">
        <v>0.38</v>
      </c>
      <c r="G382" s="12">
        <v>44978</v>
      </c>
      <c r="H382" s="17">
        <v>0.82</v>
      </c>
      <c r="I382" s="18">
        <f t="shared" si="39"/>
        <v>-0.18000000000000005</v>
      </c>
      <c r="J382" s="53">
        <f t="shared" si="38"/>
        <v>-0.29032258064516137</v>
      </c>
    </row>
    <row r="383" spans="1:10" x14ac:dyDescent="0.25">
      <c r="A383" s="10" t="s">
        <v>0</v>
      </c>
      <c r="B383" s="10">
        <v>44973</v>
      </c>
      <c r="C383" s="13" t="s">
        <v>246</v>
      </c>
      <c r="D383" s="35" t="s">
        <v>247</v>
      </c>
      <c r="E383" s="16">
        <v>3.56</v>
      </c>
      <c r="F383" s="16">
        <v>1.29</v>
      </c>
      <c r="G383" s="12">
        <v>44979</v>
      </c>
      <c r="H383" s="17">
        <v>4.1900000000000004</v>
      </c>
      <c r="I383" s="18">
        <f>(H383/E383-1)</f>
        <v>0.17696629213483162</v>
      </c>
      <c r="J383" s="53">
        <f t="shared" si="38"/>
        <v>0.27753303964757725</v>
      </c>
    </row>
    <row r="384" spans="1:10" x14ac:dyDescent="0.25">
      <c r="B384" s="10">
        <v>44974</v>
      </c>
      <c r="C384" s="13" t="s">
        <v>221</v>
      </c>
      <c r="D384" s="35" t="s">
        <v>222</v>
      </c>
      <c r="E384" s="16">
        <v>5.0599999999999996</v>
      </c>
      <c r="F384" s="16">
        <v>3.06</v>
      </c>
      <c r="G384" s="12">
        <v>44979</v>
      </c>
      <c r="H384" s="17">
        <v>6.22</v>
      </c>
      <c r="I384" s="18">
        <f>(H384/E384-1)</f>
        <v>0.22924901185770752</v>
      </c>
      <c r="J384" s="53">
        <f t="shared" si="38"/>
        <v>0.58000000000000018</v>
      </c>
    </row>
    <row r="385" spans="1:10" x14ac:dyDescent="0.25">
      <c r="B385" s="10">
        <v>44974</v>
      </c>
      <c r="C385" s="13" t="s">
        <v>250</v>
      </c>
      <c r="D385" s="35" t="s">
        <v>251</v>
      </c>
      <c r="E385" s="16">
        <v>1.83</v>
      </c>
      <c r="F385" s="16">
        <v>0.93</v>
      </c>
      <c r="G385" s="12">
        <v>44979</v>
      </c>
      <c r="H385" s="17">
        <v>2.34</v>
      </c>
      <c r="I385" s="18">
        <f>(H385/E385-1)</f>
        <v>0.2786885245901638</v>
      </c>
      <c r="J385" s="53">
        <f t="shared" si="38"/>
        <v>0.56666666666666643</v>
      </c>
    </row>
    <row r="386" spans="1:10" x14ac:dyDescent="0.25">
      <c r="B386" s="10">
        <v>44974</v>
      </c>
      <c r="C386" s="13" t="s">
        <v>257</v>
      </c>
      <c r="D386" s="35" t="s">
        <v>256</v>
      </c>
      <c r="E386" s="16">
        <v>2.8</v>
      </c>
      <c r="F386" s="16">
        <v>1.54</v>
      </c>
      <c r="G386" s="12">
        <v>44979</v>
      </c>
      <c r="H386" s="17">
        <v>3.11</v>
      </c>
      <c r="I386" s="18">
        <f>(H386/E386-1)</f>
        <v>0.11071428571428577</v>
      </c>
      <c r="J386" s="53">
        <f t="shared" si="38"/>
        <v>0.24603174603174613</v>
      </c>
    </row>
    <row r="387" spans="1:10" x14ac:dyDescent="0.25">
      <c r="A387" s="10" t="s">
        <v>0</v>
      </c>
      <c r="B387" s="10" t="s">
        <v>278</v>
      </c>
      <c r="C387" s="13" t="s">
        <v>275</v>
      </c>
      <c r="D387" s="35" t="s">
        <v>274</v>
      </c>
      <c r="E387" s="16">
        <v>3.51</v>
      </c>
      <c r="F387" s="16">
        <v>1.5</v>
      </c>
      <c r="G387" s="12">
        <v>44981</v>
      </c>
      <c r="H387" s="17">
        <v>2.84</v>
      </c>
      <c r="I387" s="18">
        <f t="shared" ref="I387:I402" si="40">(H387/E387-1)</f>
        <v>-0.19088319088319083</v>
      </c>
      <c r="J387" s="53">
        <f t="shared" si="38"/>
        <v>-0.33333333333333331</v>
      </c>
    </row>
    <row r="388" spans="1:10" x14ac:dyDescent="0.25">
      <c r="B388" s="10">
        <v>44980</v>
      </c>
      <c r="C388" s="13" t="s">
        <v>284</v>
      </c>
      <c r="D388" s="35" t="s">
        <v>283</v>
      </c>
      <c r="E388" s="16">
        <v>1.42</v>
      </c>
      <c r="F388" s="16">
        <v>0.72</v>
      </c>
      <c r="G388" s="12">
        <v>44981</v>
      </c>
      <c r="H388" s="17">
        <v>1.01</v>
      </c>
      <c r="I388" s="18">
        <f t="shared" si="40"/>
        <v>-0.28873239436619713</v>
      </c>
      <c r="J388" s="53">
        <f t="shared" si="38"/>
        <v>-0.58571428571428563</v>
      </c>
    </row>
    <row r="389" spans="1:10" x14ac:dyDescent="0.25">
      <c r="B389" s="10">
        <v>44981</v>
      </c>
      <c r="C389" s="13" t="s">
        <v>330</v>
      </c>
      <c r="D389" s="35" t="s">
        <v>288</v>
      </c>
      <c r="E389" s="16">
        <v>0.73</v>
      </c>
      <c r="F389" s="16">
        <v>0.34</v>
      </c>
      <c r="G389" s="12">
        <v>44984</v>
      </c>
      <c r="H389" s="17">
        <v>0.67</v>
      </c>
      <c r="I389" s="18">
        <f t="shared" si="40"/>
        <v>-8.2191780821917693E-2</v>
      </c>
      <c r="J389" s="53">
        <f t="shared" si="38"/>
        <v>-0.15384615384615372</v>
      </c>
    </row>
    <row r="390" spans="1:10" ht="14.25" customHeight="1" x14ac:dyDescent="0.25">
      <c r="A390" s="10" t="s">
        <v>0</v>
      </c>
      <c r="B390" s="10">
        <v>44980</v>
      </c>
      <c r="C390" s="13" t="s">
        <v>286</v>
      </c>
      <c r="D390" s="35" t="s">
        <v>285</v>
      </c>
      <c r="E390" s="16">
        <v>7.15</v>
      </c>
      <c r="F390" s="16">
        <v>4.25</v>
      </c>
      <c r="G390" s="12">
        <v>44984</v>
      </c>
      <c r="H390" s="17">
        <v>6.44</v>
      </c>
      <c r="I390" s="18">
        <f t="shared" si="40"/>
        <v>-9.9300699300699291E-2</v>
      </c>
      <c r="J390" s="53">
        <f t="shared" si="38"/>
        <v>-0.24482758620689651</v>
      </c>
    </row>
    <row r="391" spans="1:10" x14ac:dyDescent="0.25">
      <c r="B391" s="10">
        <v>44966</v>
      </c>
      <c r="C391" s="13" t="s">
        <v>218</v>
      </c>
      <c r="D391" s="35" t="s">
        <v>219</v>
      </c>
      <c r="E391" s="16">
        <v>0.89</v>
      </c>
      <c r="F391" s="16">
        <v>0.5</v>
      </c>
      <c r="G391" s="12">
        <v>44984</v>
      </c>
      <c r="H391" s="17">
        <v>0.71</v>
      </c>
      <c r="I391" s="18">
        <f t="shared" si="40"/>
        <v>-0.202247191011236</v>
      </c>
      <c r="J391" s="53">
        <f t="shared" si="38"/>
        <v>-0.46153846153846168</v>
      </c>
    </row>
    <row r="392" spans="1:10" x14ac:dyDescent="0.25">
      <c r="B392" s="10">
        <v>44986</v>
      </c>
      <c r="C392" s="13" t="s">
        <v>307</v>
      </c>
      <c r="D392" s="35" t="s">
        <v>308</v>
      </c>
      <c r="E392" s="16">
        <v>9.64</v>
      </c>
      <c r="F392" s="16">
        <v>6.88</v>
      </c>
      <c r="G392" s="12">
        <v>44987</v>
      </c>
      <c r="H392" s="17">
        <v>6.87</v>
      </c>
      <c r="I392" s="18">
        <f t="shared" si="40"/>
        <v>-0.28734439834024894</v>
      </c>
      <c r="J392" s="53">
        <f t="shared" si="38"/>
        <v>-1.0036231884057971</v>
      </c>
    </row>
    <row r="393" spans="1:10" x14ac:dyDescent="0.25">
      <c r="B393" s="10">
        <v>44980</v>
      </c>
      <c r="C393" s="13" t="s">
        <v>280</v>
      </c>
      <c r="D393" s="35" t="s">
        <v>279</v>
      </c>
      <c r="E393" s="16">
        <v>3.78</v>
      </c>
      <c r="F393" s="16">
        <v>2.0299999999999998</v>
      </c>
      <c r="G393" s="12">
        <v>44987</v>
      </c>
      <c r="H393" s="17">
        <v>5.0999999999999996</v>
      </c>
      <c r="I393" s="18">
        <f t="shared" si="40"/>
        <v>0.34920634920634908</v>
      </c>
      <c r="J393" s="53">
        <f t="shared" si="38"/>
        <v>0.75428571428571423</v>
      </c>
    </row>
    <row r="394" spans="1:10" x14ac:dyDescent="0.25">
      <c r="A394" s="10" t="s">
        <v>0</v>
      </c>
      <c r="B394" s="10">
        <v>44987</v>
      </c>
      <c r="C394" s="13" t="s">
        <v>325</v>
      </c>
      <c r="D394" s="35" t="s">
        <v>324</v>
      </c>
      <c r="E394" s="16">
        <v>4.2</v>
      </c>
      <c r="F394" s="16">
        <v>1.66</v>
      </c>
      <c r="G394" s="12">
        <v>44991</v>
      </c>
      <c r="H394" s="17">
        <v>7.19</v>
      </c>
      <c r="I394" s="18">
        <f t="shared" si="40"/>
        <v>0.71190476190476182</v>
      </c>
      <c r="J394" s="53">
        <f t="shared" si="38"/>
        <v>1.1771653543307088</v>
      </c>
    </row>
    <row r="395" spans="1:10" x14ac:dyDescent="0.25">
      <c r="A395" s="10" t="s">
        <v>0</v>
      </c>
      <c r="B395" s="10">
        <v>44984</v>
      </c>
      <c r="C395" s="13" t="s">
        <v>291</v>
      </c>
      <c r="D395" s="35" t="s">
        <v>292</v>
      </c>
      <c r="E395" s="16">
        <v>5.15</v>
      </c>
      <c r="F395" s="16">
        <v>2.84</v>
      </c>
      <c r="G395" s="12">
        <v>44991</v>
      </c>
      <c r="H395" s="17">
        <v>5.37</v>
      </c>
      <c r="I395" s="18">
        <f t="shared" si="40"/>
        <v>4.2718446601941684E-2</v>
      </c>
      <c r="J395" s="53">
        <f t="shared" si="38"/>
        <v>9.5238095238095108E-2</v>
      </c>
    </row>
    <row r="396" spans="1:10" x14ac:dyDescent="0.25">
      <c r="A396" s="10" t="s">
        <v>0</v>
      </c>
      <c r="B396" s="10">
        <v>44987</v>
      </c>
      <c r="C396" s="13" t="s">
        <v>314</v>
      </c>
      <c r="D396" s="35" t="s">
        <v>315</v>
      </c>
      <c r="E396" s="16">
        <v>4.2</v>
      </c>
      <c r="F396" s="16">
        <v>1.66</v>
      </c>
      <c r="G396" s="12">
        <v>44992</v>
      </c>
      <c r="H396" s="17">
        <v>6.18</v>
      </c>
      <c r="I396" s="18">
        <f t="shared" si="40"/>
        <v>0.47142857142857131</v>
      </c>
      <c r="J396" s="53">
        <f t="shared" si="38"/>
        <v>0.77952755905511795</v>
      </c>
    </row>
    <row r="397" spans="1:10" x14ac:dyDescent="0.25">
      <c r="A397" s="10" t="s">
        <v>0</v>
      </c>
      <c r="B397" s="10">
        <v>44974</v>
      </c>
      <c r="C397" s="13" t="s">
        <v>259</v>
      </c>
      <c r="D397" s="35" t="s">
        <v>258</v>
      </c>
      <c r="E397" s="16">
        <v>9.91</v>
      </c>
      <c r="F397" s="16">
        <v>4.1100000000000003</v>
      </c>
      <c r="G397" s="12">
        <v>44992</v>
      </c>
      <c r="H397" s="17">
        <v>8.35</v>
      </c>
      <c r="I397" s="18">
        <f t="shared" si="40"/>
        <v>-0.15741675075681139</v>
      </c>
      <c r="J397" s="53">
        <f t="shared" si="38"/>
        <v>-0.2689655172413794</v>
      </c>
    </row>
    <row r="398" spans="1:10" x14ac:dyDescent="0.25">
      <c r="A398" s="10" t="s">
        <v>0</v>
      </c>
      <c r="B398" s="10">
        <v>44979</v>
      </c>
      <c r="C398" s="13" t="s">
        <v>272</v>
      </c>
      <c r="D398" s="35" t="s">
        <v>273</v>
      </c>
      <c r="E398" s="16">
        <v>8.27</v>
      </c>
      <c r="F398" s="16">
        <v>3.58</v>
      </c>
      <c r="G398" s="12">
        <v>44992</v>
      </c>
      <c r="H398" s="17">
        <v>10.199999999999999</v>
      </c>
      <c r="I398" s="18">
        <f t="shared" si="40"/>
        <v>0.23337363966142677</v>
      </c>
      <c r="J398" s="53">
        <f t="shared" si="38"/>
        <v>0.4115138592750533</v>
      </c>
    </row>
    <row r="399" spans="1:10" x14ac:dyDescent="0.25">
      <c r="B399" s="10">
        <v>44986</v>
      </c>
      <c r="C399" s="13" t="s">
        <v>306</v>
      </c>
      <c r="D399" s="35" t="s">
        <v>305</v>
      </c>
      <c r="E399" s="16">
        <v>2.09</v>
      </c>
      <c r="F399" s="16">
        <v>1.06</v>
      </c>
      <c r="G399" s="12">
        <v>44992</v>
      </c>
      <c r="H399" s="17">
        <v>2.0299999999999998</v>
      </c>
      <c r="I399" s="18">
        <f t="shared" si="40"/>
        <v>-2.8708133971291905E-2</v>
      </c>
      <c r="J399" s="53">
        <f t="shared" si="38"/>
        <v>-5.8252427184466084E-2</v>
      </c>
    </row>
    <row r="400" spans="1:10" x14ac:dyDescent="0.25">
      <c r="A400" s="10" t="s">
        <v>0</v>
      </c>
      <c r="B400" s="10">
        <v>44991</v>
      </c>
      <c r="C400" s="13" t="s">
        <v>331</v>
      </c>
      <c r="D400" s="35" t="s">
        <v>332</v>
      </c>
      <c r="E400" s="16">
        <v>1.86</v>
      </c>
      <c r="F400" s="16">
        <v>1.23</v>
      </c>
      <c r="G400" s="12">
        <v>44994</v>
      </c>
      <c r="H400" s="17">
        <v>1.24</v>
      </c>
      <c r="I400" s="18">
        <f t="shared" si="40"/>
        <v>-0.33333333333333337</v>
      </c>
      <c r="J400" s="53">
        <f t="shared" si="38"/>
        <v>-0.98412698412698407</v>
      </c>
    </row>
    <row r="401" spans="1:10" x14ac:dyDescent="0.25">
      <c r="A401" s="10" t="s">
        <v>0</v>
      </c>
      <c r="B401" s="10">
        <v>44987</v>
      </c>
      <c r="C401" s="13" t="s">
        <v>313</v>
      </c>
      <c r="D401" s="35" t="s">
        <v>312</v>
      </c>
      <c r="E401" s="16">
        <v>5.04</v>
      </c>
      <c r="F401" s="16">
        <v>3.54</v>
      </c>
      <c r="G401" s="12">
        <v>44995</v>
      </c>
      <c r="H401" s="17">
        <v>4.5</v>
      </c>
      <c r="I401" s="18">
        <f t="shared" si="40"/>
        <v>-0.1071428571428571</v>
      </c>
      <c r="J401" s="53">
        <f t="shared" si="38"/>
        <v>-0.36000000000000004</v>
      </c>
    </row>
    <row r="402" spans="1:10" x14ac:dyDescent="0.25">
      <c r="B402" s="10">
        <v>44988</v>
      </c>
      <c r="C402" s="13" t="s">
        <v>327</v>
      </c>
      <c r="D402" s="35" t="s">
        <v>326</v>
      </c>
      <c r="E402" s="16">
        <v>5.8650000000000002</v>
      </c>
      <c r="F402" s="16">
        <v>3.54</v>
      </c>
      <c r="G402" s="12">
        <v>44995</v>
      </c>
      <c r="H402" s="17">
        <v>5.7</v>
      </c>
      <c r="I402" s="18">
        <f t="shared" si="40"/>
        <v>-2.8132992327365769E-2</v>
      </c>
      <c r="J402" s="53">
        <f t="shared" ref="J402:J407" si="41">(H402-E402)/(E402-F402)</f>
        <v>-7.0967741935483886E-2</v>
      </c>
    </row>
    <row r="403" spans="1:10" x14ac:dyDescent="0.25">
      <c r="A403" s="10" t="s">
        <v>0</v>
      </c>
      <c r="B403" s="10">
        <v>44993</v>
      </c>
      <c r="C403" s="13" t="s">
        <v>341</v>
      </c>
      <c r="D403" s="35" t="s">
        <v>340</v>
      </c>
      <c r="E403" s="16">
        <v>6.42</v>
      </c>
      <c r="F403" s="16">
        <v>3.14</v>
      </c>
      <c r="G403" s="12">
        <v>44995</v>
      </c>
      <c r="H403" s="17">
        <v>6.24</v>
      </c>
      <c r="I403" s="18">
        <f t="shared" ref="I403:I414" si="42">(H403/E403-1)</f>
        <v>-2.8037383177570097E-2</v>
      </c>
      <c r="J403" s="53">
        <f t="shared" si="41"/>
        <v>-5.4878048780487722E-2</v>
      </c>
    </row>
    <row r="404" spans="1:10" x14ac:dyDescent="0.25">
      <c r="A404" s="10" t="s">
        <v>0</v>
      </c>
      <c r="B404" s="10">
        <v>44993</v>
      </c>
      <c r="C404" s="13" t="s">
        <v>347</v>
      </c>
      <c r="D404" s="35" t="s">
        <v>346</v>
      </c>
      <c r="E404" s="16">
        <v>9.65</v>
      </c>
      <c r="F404" s="16">
        <v>5.18</v>
      </c>
      <c r="G404" s="12">
        <v>44995</v>
      </c>
      <c r="H404" s="17">
        <v>7.16</v>
      </c>
      <c r="I404" s="18">
        <f t="shared" si="42"/>
        <v>-0.25803108808290154</v>
      </c>
      <c r="J404" s="53">
        <f t="shared" si="41"/>
        <v>-0.55704697986577179</v>
      </c>
    </row>
    <row r="405" spans="1:10" x14ac:dyDescent="0.25">
      <c r="B405" s="10">
        <v>44992</v>
      </c>
      <c r="C405" s="13" t="s">
        <v>337</v>
      </c>
      <c r="D405" s="35" t="s">
        <v>336</v>
      </c>
      <c r="E405" s="16">
        <v>4.3</v>
      </c>
      <c r="F405" s="16">
        <v>2.82</v>
      </c>
      <c r="G405" s="12">
        <v>44995</v>
      </c>
      <c r="H405" s="17">
        <v>3.67</v>
      </c>
      <c r="I405" s="18">
        <f t="shared" si="42"/>
        <v>-0.14651162790697669</v>
      </c>
      <c r="J405" s="53">
        <f t="shared" si="41"/>
        <v>-0.4256756756756756</v>
      </c>
    </row>
    <row r="406" spans="1:10" x14ac:dyDescent="0.25">
      <c r="B406" s="10">
        <v>44985</v>
      </c>
      <c r="C406" s="13" t="s">
        <v>297</v>
      </c>
      <c r="D406" s="35" t="s">
        <v>298</v>
      </c>
      <c r="E406" s="16">
        <v>0.73</v>
      </c>
      <c r="F406" s="16">
        <v>0.38</v>
      </c>
      <c r="G406" s="12">
        <v>44995</v>
      </c>
      <c r="H406" s="17">
        <v>0.83</v>
      </c>
      <c r="I406" s="18">
        <f t="shared" si="42"/>
        <v>0.1369863013698629</v>
      </c>
      <c r="J406" s="53">
        <f t="shared" si="41"/>
        <v>0.28571428571428564</v>
      </c>
    </row>
    <row r="407" spans="1:10" x14ac:dyDescent="0.25">
      <c r="A407" s="10" t="s">
        <v>0</v>
      </c>
      <c r="B407" s="10">
        <v>44993</v>
      </c>
      <c r="C407" s="13" t="s">
        <v>343</v>
      </c>
      <c r="D407" s="35" t="s">
        <v>342</v>
      </c>
      <c r="E407" s="16">
        <v>3.88</v>
      </c>
      <c r="F407" s="16">
        <v>1.99</v>
      </c>
      <c r="G407" s="12">
        <v>44995</v>
      </c>
      <c r="H407" s="17">
        <v>4.4400000000000004</v>
      </c>
      <c r="I407" s="18">
        <f t="shared" si="42"/>
        <v>0.14432989690721665</v>
      </c>
      <c r="J407" s="53">
        <f t="shared" si="41"/>
        <v>0.29629629629629656</v>
      </c>
    </row>
    <row r="408" spans="1:10" x14ac:dyDescent="0.25">
      <c r="A408" s="10" t="s">
        <v>0</v>
      </c>
      <c r="B408" s="10">
        <v>44993</v>
      </c>
      <c r="C408" s="13" t="s">
        <v>344</v>
      </c>
      <c r="D408" s="35" t="s">
        <v>345</v>
      </c>
      <c r="E408" s="16">
        <v>5.91</v>
      </c>
      <c r="F408" s="16">
        <v>2.27</v>
      </c>
      <c r="G408" s="12">
        <v>44995</v>
      </c>
      <c r="H408" s="17">
        <v>3.23</v>
      </c>
      <c r="I408" s="18">
        <f t="shared" si="42"/>
        <v>-0.45346869712351945</v>
      </c>
      <c r="J408" s="53">
        <f t="shared" ref="J408:J427" si="43">(H408-E408)/(E408-F408)</f>
        <v>-0.73626373626373631</v>
      </c>
    </row>
    <row r="409" spans="1:10" ht="14.25" customHeight="1" x14ac:dyDescent="0.25">
      <c r="A409" s="10" t="s">
        <v>0</v>
      </c>
      <c r="B409" s="10">
        <v>44991</v>
      </c>
      <c r="C409" s="13" t="s">
        <v>328</v>
      </c>
      <c r="D409" s="35" t="s">
        <v>329</v>
      </c>
      <c r="E409" s="16">
        <v>3.53</v>
      </c>
      <c r="F409" s="16">
        <v>2.2200000000000002</v>
      </c>
      <c r="G409" s="12">
        <v>44998</v>
      </c>
      <c r="H409" s="17">
        <v>5.41</v>
      </c>
      <c r="I409" s="18">
        <f t="shared" si="42"/>
        <v>0.53257790368271962</v>
      </c>
      <c r="J409" s="53">
        <f t="shared" si="43"/>
        <v>1.4351145038167945</v>
      </c>
    </row>
    <row r="410" spans="1:10" x14ac:dyDescent="0.25">
      <c r="A410" s="10" t="s">
        <v>0</v>
      </c>
      <c r="B410" s="10">
        <v>44995</v>
      </c>
      <c r="C410" s="13" t="s">
        <v>355</v>
      </c>
      <c r="D410" s="35" t="s">
        <v>354</v>
      </c>
      <c r="E410" s="16">
        <v>8.02</v>
      </c>
      <c r="F410" s="16">
        <v>3.31</v>
      </c>
      <c r="G410" s="12">
        <v>44998</v>
      </c>
      <c r="H410" s="17">
        <v>11.56</v>
      </c>
      <c r="I410" s="18">
        <f t="shared" si="42"/>
        <v>0.4413965087281797</v>
      </c>
      <c r="J410" s="53">
        <f t="shared" si="43"/>
        <v>0.75159235668789848</v>
      </c>
    </row>
    <row r="411" spans="1:10" x14ac:dyDescent="0.25">
      <c r="A411" s="10" t="s">
        <v>0</v>
      </c>
      <c r="B411" s="10">
        <v>44995</v>
      </c>
      <c r="C411" s="13" t="s">
        <v>366</v>
      </c>
      <c r="D411" s="35" t="s">
        <v>365</v>
      </c>
      <c r="E411" s="16">
        <v>3.24</v>
      </c>
      <c r="F411" s="16">
        <v>1.41</v>
      </c>
      <c r="G411" s="12">
        <v>44998</v>
      </c>
      <c r="H411" s="17">
        <v>2.71</v>
      </c>
      <c r="I411" s="18">
        <f t="shared" si="42"/>
        <v>-0.16358024691358031</v>
      </c>
      <c r="J411" s="53">
        <f t="shared" si="43"/>
        <v>-0.28961748633879791</v>
      </c>
    </row>
    <row r="412" spans="1:10" x14ac:dyDescent="0.25">
      <c r="A412" s="10" t="s">
        <v>0</v>
      </c>
      <c r="B412" s="10">
        <v>44998</v>
      </c>
      <c r="C412" s="13" t="s">
        <v>367</v>
      </c>
      <c r="D412" s="35" t="s">
        <v>368</v>
      </c>
      <c r="E412" s="16">
        <v>5.2</v>
      </c>
      <c r="F412" s="16">
        <v>1.87</v>
      </c>
      <c r="G412" s="12">
        <v>44998</v>
      </c>
      <c r="H412" s="17">
        <v>2.14</v>
      </c>
      <c r="I412" s="18">
        <f t="shared" si="42"/>
        <v>-0.58846153846153837</v>
      </c>
      <c r="J412" s="53">
        <f t="shared" si="43"/>
        <v>-0.91891891891891897</v>
      </c>
    </row>
    <row r="413" spans="1:10" x14ac:dyDescent="0.25">
      <c r="B413" s="10">
        <v>44998</v>
      </c>
      <c r="C413" s="13" t="s">
        <v>378</v>
      </c>
      <c r="D413" s="35" t="s">
        <v>379</v>
      </c>
      <c r="E413" s="16">
        <v>2.95</v>
      </c>
      <c r="F413" s="16">
        <v>1.03</v>
      </c>
      <c r="G413" s="12">
        <v>45000</v>
      </c>
      <c r="H413" s="17">
        <v>3.51</v>
      </c>
      <c r="I413" s="18">
        <f t="shared" si="42"/>
        <v>0.18983050847457617</v>
      </c>
      <c r="J413" s="53">
        <f t="shared" si="43"/>
        <v>0.29166666666666646</v>
      </c>
    </row>
    <row r="414" spans="1:10" x14ac:dyDescent="0.25">
      <c r="A414" s="10" t="s">
        <v>0</v>
      </c>
      <c r="B414" s="10">
        <v>45000</v>
      </c>
      <c r="C414" s="13" t="s">
        <v>388</v>
      </c>
      <c r="D414" s="35" t="s">
        <v>389</v>
      </c>
      <c r="E414" s="16">
        <v>5.45</v>
      </c>
      <c r="F414" s="16">
        <v>1.9</v>
      </c>
      <c r="G414" s="12">
        <v>45000</v>
      </c>
      <c r="H414" s="17">
        <v>1.76</v>
      </c>
      <c r="I414" s="18">
        <f t="shared" si="42"/>
        <v>-0.67706422018348622</v>
      </c>
      <c r="J414" s="53">
        <f t="shared" si="43"/>
        <v>-1.0394366197183098</v>
      </c>
    </row>
    <row r="415" spans="1:10" x14ac:dyDescent="0.25">
      <c r="B415" s="10">
        <v>44998</v>
      </c>
      <c r="C415" s="13" t="s">
        <v>380</v>
      </c>
      <c r="D415" s="35" t="s">
        <v>381</v>
      </c>
      <c r="E415" s="16">
        <v>2.1800000000000002</v>
      </c>
      <c r="F415" s="16">
        <v>0.79</v>
      </c>
      <c r="G415" s="12">
        <v>45000</v>
      </c>
      <c r="H415" s="17">
        <v>2.4300000000000002</v>
      </c>
      <c r="I415" s="18">
        <f>(H415/E415-1)</f>
        <v>0.1146788990825689</v>
      </c>
      <c r="J415" s="53">
        <f t="shared" si="43"/>
        <v>0.17985611510791366</v>
      </c>
    </row>
    <row r="416" spans="1:10" x14ac:dyDescent="0.25">
      <c r="A416" s="10" t="s">
        <v>0</v>
      </c>
      <c r="B416" s="10">
        <v>44998</v>
      </c>
      <c r="C416" s="13" t="s">
        <v>377</v>
      </c>
      <c r="D416" s="35" t="s">
        <v>376</v>
      </c>
      <c r="E416" s="16">
        <v>2.54</v>
      </c>
      <c r="F416" s="16">
        <v>1.17</v>
      </c>
      <c r="G416" s="12">
        <v>45002</v>
      </c>
      <c r="H416" s="17">
        <v>3.26</v>
      </c>
      <c r="I416" s="18">
        <f>(H416/E416-1)</f>
        <v>0.2834645669291338</v>
      </c>
      <c r="J416" s="53">
        <f t="shared" si="43"/>
        <v>0.52554744525547425</v>
      </c>
    </row>
    <row r="417" spans="1:10" x14ac:dyDescent="0.25">
      <c r="B417" s="10">
        <v>45001</v>
      </c>
      <c r="C417" s="13" t="s">
        <v>399</v>
      </c>
      <c r="D417" s="35" t="s">
        <v>394</v>
      </c>
      <c r="E417" s="16">
        <v>3.05</v>
      </c>
      <c r="F417" s="16">
        <v>1.21</v>
      </c>
      <c r="G417" s="12">
        <v>45002</v>
      </c>
      <c r="H417" s="17">
        <v>2.87</v>
      </c>
      <c r="I417" s="18">
        <f t="shared" ref="I417:I434" si="44">(H417/E417-1)</f>
        <v>-5.9016393442622883E-2</v>
      </c>
      <c r="J417" s="53">
        <f t="shared" si="43"/>
        <v>-9.7826086956521591E-2</v>
      </c>
    </row>
    <row r="418" spans="1:10" x14ac:dyDescent="0.25">
      <c r="A418" s="10" t="s">
        <v>0</v>
      </c>
      <c r="B418" s="10">
        <v>44999</v>
      </c>
      <c r="C418" s="13" t="s">
        <v>382</v>
      </c>
      <c r="D418" s="35" t="s">
        <v>383</v>
      </c>
      <c r="E418" s="16">
        <v>11.8</v>
      </c>
      <c r="F418" s="16">
        <v>5.84</v>
      </c>
      <c r="G418" s="12">
        <v>45002</v>
      </c>
      <c r="H418" s="17">
        <v>15.56</v>
      </c>
      <c r="I418" s="18">
        <f t="shared" si="44"/>
        <v>0.31864406779661003</v>
      </c>
      <c r="J418" s="53">
        <f t="shared" si="43"/>
        <v>0.63087248322147638</v>
      </c>
    </row>
    <row r="419" spans="1:10" x14ac:dyDescent="0.25">
      <c r="A419" s="10" t="s">
        <v>0</v>
      </c>
      <c r="B419" s="10">
        <v>45001</v>
      </c>
      <c r="C419" s="13" t="s">
        <v>397</v>
      </c>
      <c r="D419" s="35" t="s">
        <v>398</v>
      </c>
      <c r="E419" s="16">
        <v>8.2100000000000009</v>
      </c>
      <c r="F419" s="16">
        <v>1.68</v>
      </c>
      <c r="G419" s="12">
        <v>45002</v>
      </c>
      <c r="H419" s="17">
        <v>5.82</v>
      </c>
      <c r="I419" s="18">
        <f t="shared" si="44"/>
        <v>-0.29110840438489649</v>
      </c>
      <c r="J419" s="53">
        <f t="shared" si="43"/>
        <v>-0.36600306278713629</v>
      </c>
    </row>
    <row r="420" spans="1:10" x14ac:dyDescent="0.25">
      <c r="A420" s="10" t="s">
        <v>0</v>
      </c>
      <c r="B420" s="10">
        <v>45001</v>
      </c>
      <c r="C420" s="13" t="s">
        <v>396</v>
      </c>
      <c r="D420" s="35" t="s">
        <v>395</v>
      </c>
      <c r="E420" s="16">
        <v>1.89</v>
      </c>
      <c r="F420" s="16">
        <v>0.49</v>
      </c>
      <c r="G420" s="12">
        <v>45005</v>
      </c>
      <c r="H420" s="17">
        <v>1.0900000000000001</v>
      </c>
      <c r="I420" s="18">
        <f t="shared" si="44"/>
        <v>-0.42328042328042326</v>
      </c>
      <c r="J420" s="53">
        <f t="shared" si="43"/>
        <v>-0.57142857142857129</v>
      </c>
    </row>
    <row r="421" spans="1:10" x14ac:dyDescent="0.25">
      <c r="A421" s="10" t="s">
        <v>0</v>
      </c>
      <c r="B421" s="10">
        <v>45008</v>
      </c>
      <c r="C421" s="13" t="s">
        <v>422</v>
      </c>
      <c r="D421" s="35" t="s">
        <v>423</v>
      </c>
      <c r="E421" s="16">
        <v>2.29</v>
      </c>
      <c r="F421" s="16">
        <v>1.3</v>
      </c>
      <c r="G421" s="12">
        <v>45009</v>
      </c>
      <c r="H421" s="17">
        <v>1.3</v>
      </c>
      <c r="I421" s="18">
        <f t="shared" si="44"/>
        <v>-0.43231441048034935</v>
      </c>
      <c r="J421" s="53">
        <f t="shared" si="43"/>
        <v>-1</v>
      </c>
    </row>
    <row r="422" spans="1:10" x14ac:dyDescent="0.25">
      <c r="A422" s="10" t="s">
        <v>0</v>
      </c>
      <c r="B422" s="10" t="s">
        <v>693</v>
      </c>
      <c r="C422" s="13" t="s">
        <v>421</v>
      </c>
      <c r="D422" s="35" t="s">
        <v>415</v>
      </c>
      <c r="E422" s="16">
        <v>1.5549999999999999</v>
      </c>
      <c r="F422" s="16">
        <v>0.84</v>
      </c>
      <c r="G422" s="12">
        <v>45009</v>
      </c>
      <c r="H422" s="17">
        <v>0.87</v>
      </c>
      <c r="I422" s="18">
        <f t="shared" si="44"/>
        <v>-0.44051446945337613</v>
      </c>
      <c r="J422" s="53">
        <f t="shared" si="43"/>
        <v>-0.95804195804195802</v>
      </c>
    </row>
    <row r="423" spans="1:10" x14ac:dyDescent="0.25">
      <c r="A423" s="10" t="s">
        <v>0</v>
      </c>
      <c r="B423" s="10">
        <v>45002</v>
      </c>
      <c r="C423" s="13" t="s">
        <v>401</v>
      </c>
      <c r="D423" s="35" t="s">
        <v>400</v>
      </c>
      <c r="E423" s="16">
        <v>4.1100000000000003</v>
      </c>
      <c r="F423" s="16">
        <v>1.88</v>
      </c>
      <c r="G423" s="12">
        <v>45009</v>
      </c>
      <c r="H423" s="17">
        <v>3.15</v>
      </c>
      <c r="I423" s="18">
        <f t="shared" si="44"/>
        <v>-0.23357664233576647</v>
      </c>
      <c r="J423" s="53">
        <f t="shared" si="43"/>
        <v>-0.43049327354260097</v>
      </c>
    </row>
    <row r="424" spans="1:10" x14ac:dyDescent="0.25">
      <c r="B424" s="10">
        <v>45007</v>
      </c>
      <c r="C424" s="13" t="s">
        <v>414</v>
      </c>
      <c r="D424" s="35" t="s">
        <v>413</v>
      </c>
      <c r="E424" s="16">
        <v>0.7</v>
      </c>
      <c r="F424" s="16">
        <v>0.31</v>
      </c>
      <c r="G424" s="12">
        <v>45012</v>
      </c>
      <c r="H424" s="17">
        <v>0.62</v>
      </c>
      <c r="I424" s="18">
        <f t="shared" si="44"/>
        <v>-0.11428571428571421</v>
      </c>
      <c r="J424" s="53">
        <f t="shared" si="43"/>
        <v>-0.20512820512820504</v>
      </c>
    </row>
    <row r="425" spans="1:10" x14ac:dyDescent="0.25">
      <c r="B425" s="10">
        <v>45007</v>
      </c>
      <c r="C425" s="13" t="s">
        <v>416</v>
      </c>
      <c r="D425" s="35" t="s">
        <v>417</v>
      </c>
      <c r="E425" s="16">
        <v>9.26</v>
      </c>
      <c r="F425" s="16">
        <v>3.92</v>
      </c>
      <c r="G425" s="12">
        <v>45013</v>
      </c>
      <c r="H425" s="17">
        <v>10.14</v>
      </c>
      <c r="I425" s="18">
        <f t="shared" si="44"/>
        <v>9.5032397408207459E-2</v>
      </c>
      <c r="J425" s="53">
        <f t="shared" si="43"/>
        <v>0.16479400749063686</v>
      </c>
    </row>
    <row r="426" spans="1:10" x14ac:dyDescent="0.25">
      <c r="A426" s="10" t="s">
        <v>0</v>
      </c>
      <c r="B426" s="10">
        <v>45005</v>
      </c>
      <c r="C426" s="13" t="s">
        <v>404</v>
      </c>
      <c r="D426" s="35" t="s">
        <v>405</v>
      </c>
      <c r="E426" s="16">
        <v>13.6</v>
      </c>
      <c r="F426" s="16">
        <v>8.1999999999999993</v>
      </c>
      <c r="G426" s="12">
        <v>45014</v>
      </c>
      <c r="H426" s="17">
        <v>15.69</v>
      </c>
      <c r="I426" s="18">
        <f t="shared" si="44"/>
        <v>0.15367647058823519</v>
      </c>
      <c r="J426" s="53">
        <f t="shared" si="43"/>
        <v>0.38703703703703701</v>
      </c>
    </row>
    <row r="427" spans="1:10" x14ac:dyDescent="0.25">
      <c r="A427" s="10" t="s">
        <v>0</v>
      </c>
      <c r="B427" s="10">
        <v>45008</v>
      </c>
      <c r="C427" s="13" t="s">
        <v>418</v>
      </c>
      <c r="D427" s="35" t="s">
        <v>419</v>
      </c>
      <c r="E427" s="16">
        <v>7.43</v>
      </c>
      <c r="F427" s="16">
        <v>3.53</v>
      </c>
      <c r="G427" s="12">
        <v>45015</v>
      </c>
      <c r="H427" s="17">
        <v>10.81</v>
      </c>
      <c r="I427" s="18">
        <f t="shared" si="44"/>
        <v>0.45491251682368783</v>
      </c>
      <c r="J427" s="53">
        <f t="shared" si="43"/>
        <v>0.86666666666666692</v>
      </c>
    </row>
    <row r="428" spans="1:10" x14ac:dyDescent="0.25">
      <c r="A428" s="10" t="s">
        <v>0</v>
      </c>
      <c r="B428" s="10">
        <v>45005</v>
      </c>
      <c r="C428" s="13" t="s">
        <v>448</v>
      </c>
      <c r="D428" s="35" t="s">
        <v>406</v>
      </c>
      <c r="E428" s="16">
        <v>2.38</v>
      </c>
      <c r="F428" s="16">
        <v>0.55000000000000004</v>
      </c>
      <c r="G428" s="12">
        <v>45016</v>
      </c>
      <c r="H428" s="17">
        <v>4.91</v>
      </c>
      <c r="I428" s="18">
        <f t="shared" si="44"/>
        <v>1.0630252100840338</v>
      </c>
      <c r="J428" s="53">
        <f>(H428-E428)/(E428-F428)/2</f>
        <v>0.691256830601093</v>
      </c>
    </row>
    <row r="429" spans="1:10" x14ac:dyDescent="0.25">
      <c r="A429" s="10" t="s">
        <v>0</v>
      </c>
      <c r="B429" s="10">
        <v>45009</v>
      </c>
      <c r="C429" s="13" t="s">
        <v>444</v>
      </c>
      <c r="D429" s="35" t="s">
        <v>427</v>
      </c>
      <c r="E429" s="16">
        <v>6.34</v>
      </c>
      <c r="F429" s="16">
        <v>2.88</v>
      </c>
      <c r="G429" s="12">
        <v>45016</v>
      </c>
      <c r="H429" s="17">
        <v>10.96</v>
      </c>
      <c r="I429" s="18">
        <f t="shared" si="44"/>
        <v>0.72870662460567837</v>
      </c>
      <c r="J429" s="53">
        <f>(H429-E429)/(E429-F429)</f>
        <v>1.3352601156069368</v>
      </c>
    </row>
    <row r="430" spans="1:10" x14ac:dyDescent="0.25">
      <c r="B430" s="10">
        <v>45014</v>
      </c>
      <c r="C430" s="13" t="s">
        <v>443</v>
      </c>
      <c r="D430" s="35" t="s">
        <v>440</v>
      </c>
      <c r="E430" s="16">
        <v>0.4</v>
      </c>
      <c r="F430" s="16">
        <v>0.18</v>
      </c>
      <c r="G430" s="12">
        <v>45016</v>
      </c>
      <c r="H430" s="17">
        <v>0.56999999999999995</v>
      </c>
      <c r="I430" s="18">
        <f t="shared" si="44"/>
        <v>0.42499999999999982</v>
      </c>
      <c r="J430" s="53">
        <f>(H430-E430)/(E430-F430)</f>
        <v>0.77272727272727226</v>
      </c>
    </row>
    <row r="431" spans="1:10" x14ac:dyDescent="0.25">
      <c r="B431" s="10">
        <v>45014</v>
      </c>
      <c r="C431" s="13" t="s">
        <v>442</v>
      </c>
      <c r="D431" s="35" t="s">
        <v>441</v>
      </c>
      <c r="E431" s="16">
        <v>1.59</v>
      </c>
      <c r="F431" s="16">
        <v>0.84</v>
      </c>
      <c r="G431" s="12">
        <v>45016</v>
      </c>
      <c r="H431" s="17">
        <v>2.17</v>
      </c>
      <c r="I431" s="18">
        <f t="shared" si="44"/>
        <v>0.3647798742138364</v>
      </c>
      <c r="J431" s="53">
        <f>(H431-E431)/(E431-F431)</f>
        <v>0.77333333333333298</v>
      </c>
    </row>
    <row r="432" spans="1:10" x14ac:dyDescent="0.25">
      <c r="A432" s="10" t="s">
        <v>0</v>
      </c>
      <c r="B432" s="10">
        <v>45005</v>
      </c>
      <c r="C432" s="13" t="s">
        <v>447</v>
      </c>
      <c r="D432" s="35" t="s">
        <v>406</v>
      </c>
      <c r="E432" s="16">
        <v>2.38</v>
      </c>
      <c r="F432" s="16">
        <v>0.55000000000000004</v>
      </c>
      <c r="G432" s="12">
        <v>45019</v>
      </c>
      <c r="H432" s="17">
        <v>4.9800000000000004</v>
      </c>
      <c r="I432" s="18">
        <f t="shared" si="44"/>
        <v>1.0924369747899161</v>
      </c>
      <c r="J432" s="53">
        <f>(H432-E432)/(E432-F432)/2</f>
        <v>0.71038251366120242</v>
      </c>
    </row>
    <row r="433" spans="1:10" x14ac:dyDescent="0.25">
      <c r="A433" s="10" t="s">
        <v>0</v>
      </c>
      <c r="B433" s="10">
        <v>45012</v>
      </c>
      <c r="C433" s="13" t="s">
        <v>430</v>
      </c>
      <c r="D433" s="35" t="s">
        <v>431</v>
      </c>
      <c r="E433" s="16">
        <v>4.03</v>
      </c>
      <c r="F433" s="16">
        <v>1.8</v>
      </c>
      <c r="G433" s="12">
        <v>45019</v>
      </c>
      <c r="H433" s="17">
        <v>4.32</v>
      </c>
      <c r="I433" s="18">
        <f t="shared" si="44"/>
        <v>7.1960297766749282E-2</v>
      </c>
      <c r="J433" s="53">
        <f t="shared" ref="J433:J441" si="45">(H433-E433)/(E433-F433)</f>
        <v>0.13004484304932734</v>
      </c>
    </row>
    <row r="434" spans="1:10" x14ac:dyDescent="0.25">
      <c r="A434" s="10" t="s">
        <v>0</v>
      </c>
      <c r="B434" s="10">
        <v>45013</v>
      </c>
      <c r="C434" s="13" t="s">
        <v>436</v>
      </c>
      <c r="D434" s="35" t="s">
        <v>437</v>
      </c>
      <c r="E434" s="16">
        <v>4.82</v>
      </c>
      <c r="F434" s="16">
        <v>1.79</v>
      </c>
      <c r="G434" s="12">
        <v>45019</v>
      </c>
      <c r="H434" s="17">
        <v>4.57</v>
      </c>
      <c r="I434" s="18">
        <f t="shared" si="44"/>
        <v>-5.1867219917012486E-2</v>
      </c>
      <c r="J434" s="53">
        <f t="shared" si="45"/>
        <v>-8.2508250825082508E-2</v>
      </c>
    </row>
    <row r="435" spans="1:10" x14ac:dyDescent="0.25">
      <c r="B435" s="10">
        <v>45019</v>
      </c>
      <c r="C435" s="13" t="s">
        <v>456</v>
      </c>
      <c r="D435" s="35" t="s">
        <v>457</v>
      </c>
      <c r="E435" s="16">
        <v>2.3199999999999998</v>
      </c>
      <c r="F435" s="16">
        <v>1.21</v>
      </c>
      <c r="G435" s="12">
        <v>45022</v>
      </c>
      <c r="H435" s="17">
        <v>2.82</v>
      </c>
      <c r="I435" s="18">
        <f t="shared" ref="I435:I442" si="46">(H435/E435-1)</f>
        <v>0.21551724137931028</v>
      </c>
      <c r="J435" s="53">
        <f t="shared" si="45"/>
        <v>0.45045045045045051</v>
      </c>
    </row>
    <row r="436" spans="1:10" x14ac:dyDescent="0.25">
      <c r="B436" s="10">
        <v>45020</v>
      </c>
      <c r="C436" s="13" t="s">
        <v>461</v>
      </c>
      <c r="D436" s="35" t="s">
        <v>462</v>
      </c>
      <c r="E436" s="16">
        <v>3.99</v>
      </c>
      <c r="F436" s="16">
        <v>2.2999999999999998</v>
      </c>
      <c r="G436" s="12">
        <v>45022</v>
      </c>
      <c r="H436" s="17">
        <v>4.96</v>
      </c>
      <c r="I436" s="18">
        <f t="shared" si="46"/>
        <v>0.24310776942355883</v>
      </c>
      <c r="J436" s="53">
        <f t="shared" si="45"/>
        <v>0.57396449704141983</v>
      </c>
    </row>
    <row r="437" spans="1:10" x14ac:dyDescent="0.25">
      <c r="B437" s="10">
        <v>45020</v>
      </c>
      <c r="C437" s="13" t="s">
        <v>463</v>
      </c>
      <c r="D437" s="35" t="s">
        <v>464</v>
      </c>
      <c r="E437" s="16">
        <v>1.0900000000000001</v>
      </c>
      <c r="F437" s="16">
        <v>0.52</v>
      </c>
      <c r="G437" s="12">
        <v>45022</v>
      </c>
      <c r="H437" s="17">
        <v>1.27</v>
      </c>
      <c r="I437" s="18">
        <f t="shared" si="46"/>
        <v>0.16513761467889898</v>
      </c>
      <c r="J437" s="53">
        <f t="shared" si="45"/>
        <v>0.3157894736842104</v>
      </c>
    </row>
    <row r="438" spans="1:10" x14ac:dyDescent="0.25">
      <c r="B438" s="10">
        <v>45019</v>
      </c>
      <c r="C438" s="13" t="s">
        <v>453</v>
      </c>
      <c r="D438" s="35" t="s">
        <v>452</v>
      </c>
      <c r="E438" s="16">
        <v>1.91</v>
      </c>
      <c r="F438" s="16">
        <v>1.02</v>
      </c>
      <c r="G438" s="12">
        <v>45028</v>
      </c>
      <c r="H438" s="17">
        <v>1.69</v>
      </c>
      <c r="I438" s="18">
        <f t="shared" si="46"/>
        <v>-0.11518324607329844</v>
      </c>
      <c r="J438" s="53">
        <f t="shared" si="45"/>
        <v>-0.24719101123595505</v>
      </c>
    </row>
    <row r="439" spans="1:10" ht="14.25" customHeight="1" x14ac:dyDescent="0.25">
      <c r="A439" s="10" t="s">
        <v>0</v>
      </c>
      <c r="B439" s="10">
        <v>45021</v>
      </c>
      <c r="C439" s="13" t="s">
        <v>466</v>
      </c>
      <c r="D439" s="35" t="s">
        <v>467</v>
      </c>
      <c r="E439" s="16">
        <v>6.89</v>
      </c>
      <c r="F439" s="16">
        <v>3.7</v>
      </c>
      <c r="G439" s="12">
        <v>45029</v>
      </c>
      <c r="H439" s="17">
        <v>5.92</v>
      </c>
      <c r="I439" s="18">
        <f t="shared" si="46"/>
        <v>-0.14078374455732945</v>
      </c>
      <c r="J439" s="53">
        <f t="shared" si="45"/>
        <v>-0.30407523510971785</v>
      </c>
    </row>
    <row r="440" spans="1:10" x14ac:dyDescent="0.25">
      <c r="B440" s="10">
        <v>45028</v>
      </c>
      <c r="C440" s="13" t="s">
        <v>477</v>
      </c>
      <c r="D440" s="35" t="s">
        <v>478</v>
      </c>
      <c r="E440" s="16">
        <v>1.54</v>
      </c>
      <c r="F440" s="16">
        <v>0.93</v>
      </c>
      <c r="G440" s="12">
        <v>45030</v>
      </c>
      <c r="H440" s="17">
        <v>1.26</v>
      </c>
      <c r="I440" s="18">
        <f t="shared" si="46"/>
        <v>-0.18181818181818188</v>
      </c>
      <c r="J440" s="53">
        <f t="shared" si="45"/>
        <v>-0.45901639344262302</v>
      </c>
    </row>
    <row r="441" spans="1:10" x14ac:dyDescent="0.25">
      <c r="B441" s="10">
        <v>45027</v>
      </c>
      <c r="C441" s="13" t="s">
        <v>469</v>
      </c>
      <c r="D441" s="35" t="s">
        <v>468</v>
      </c>
      <c r="E441" s="16">
        <v>2.13</v>
      </c>
      <c r="F441" s="16">
        <v>1.3</v>
      </c>
      <c r="G441" s="12">
        <v>45030</v>
      </c>
      <c r="H441" s="17">
        <v>1.76</v>
      </c>
      <c r="I441" s="18">
        <f t="shared" si="46"/>
        <v>-0.17370892018779338</v>
      </c>
      <c r="J441" s="53">
        <f t="shared" si="45"/>
        <v>-0.44578313253012042</v>
      </c>
    </row>
    <row r="442" spans="1:10" x14ac:dyDescent="0.25">
      <c r="B442" s="10">
        <v>45033</v>
      </c>
      <c r="C442" s="13" t="s">
        <v>481</v>
      </c>
      <c r="D442" s="35" t="s">
        <v>482</v>
      </c>
      <c r="E442" s="16">
        <v>0.83</v>
      </c>
      <c r="F442" s="16">
        <v>0.52</v>
      </c>
      <c r="G442" s="12">
        <v>45037</v>
      </c>
      <c r="H442" s="17">
        <v>0.84</v>
      </c>
      <c r="I442" s="18">
        <f t="shared" si="46"/>
        <v>1.2048192771084265E-2</v>
      </c>
      <c r="J442" s="53">
        <f t="shared" ref="J442:J452" si="47">(H442-E442)/(E442-F442)</f>
        <v>3.2258064516129066E-2</v>
      </c>
    </row>
    <row r="443" spans="1:10" x14ac:dyDescent="0.25">
      <c r="B443" s="10">
        <v>45035</v>
      </c>
      <c r="C443" s="13" t="s">
        <v>492</v>
      </c>
      <c r="D443" s="35" t="s">
        <v>493</v>
      </c>
      <c r="E443" s="16">
        <v>5.28</v>
      </c>
      <c r="F443" s="16">
        <v>3.76</v>
      </c>
      <c r="G443" s="12">
        <v>45041</v>
      </c>
      <c r="H443" s="17">
        <v>7.02</v>
      </c>
      <c r="I443" s="18">
        <f t="shared" ref="I443:I451" si="48">(H443/E443-1)</f>
        <v>0.32954545454545436</v>
      </c>
      <c r="J443" s="53">
        <f t="shared" si="47"/>
        <v>1.1447368421052624</v>
      </c>
    </row>
    <row r="444" spans="1:10" x14ac:dyDescent="0.25">
      <c r="B444" s="10">
        <v>45033</v>
      </c>
      <c r="C444" s="13" t="s">
        <v>480</v>
      </c>
      <c r="D444" s="35" t="s">
        <v>479</v>
      </c>
      <c r="E444" s="16">
        <v>4.63</v>
      </c>
      <c r="F444" s="16">
        <v>2.39</v>
      </c>
      <c r="G444" s="12">
        <v>45042</v>
      </c>
      <c r="H444" s="17">
        <v>6.91</v>
      </c>
      <c r="I444" s="18">
        <f t="shared" si="48"/>
        <v>0.49244060475161988</v>
      </c>
      <c r="J444" s="53">
        <f t="shared" si="47"/>
        <v>1.017857142857143</v>
      </c>
    </row>
    <row r="445" spans="1:10" x14ac:dyDescent="0.25">
      <c r="B445" s="10">
        <v>45034</v>
      </c>
      <c r="C445" s="13" t="s">
        <v>485</v>
      </c>
      <c r="D445" s="35" t="s">
        <v>486</v>
      </c>
      <c r="E445" s="16">
        <v>3.58</v>
      </c>
      <c r="F445" s="16">
        <v>1.35</v>
      </c>
      <c r="G445" s="12">
        <v>45042</v>
      </c>
      <c r="H445" s="17">
        <v>2.95</v>
      </c>
      <c r="I445" s="18">
        <f t="shared" si="48"/>
        <v>-0.17597765363128492</v>
      </c>
      <c r="J445" s="53">
        <f t="shared" si="47"/>
        <v>-0.28251121076233177</v>
      </c>
    </row>
    <row r="446" spans="1:10" x14ac:dyDescent="0.25">
      <c r="B446" s="10">
        <v>45037</v>
      </c>
      <c r="C446" s="13" t="s">
        <v>477</v>
      </c>
      <c r="D446" s="35" t="s">
        <v>478</v>
      </c>
      <c r="E446" s="16">
        <v>1.42</v>
      </c>
      <c r="F446" s="16">
        <v>0.55000000000000004</v>
      </c>
      <c r="G446" s="12">
        <v>45043</v>
      </c>
      <c r="H446" s="17">
        <v>1.83</v>
      </c>
      <c r="I446" s="18">
        <f t="shared" si="48"/>
        <v>0.28873239436619724</v>
      </c>
      <c r="J446" s="53">
        <f t="shared" si="47"/>
        <v>0.47126436781609216</v>
      </c>
    </row>
    <row r="447" spans="1:10" x14ac:dyDescent="0.25">
      <c r="B447" s="10">
        <v>45040</v>
      </c>
      <c r="C447" s="13" t="s">
        <v>502</v>
      </c>
      <c r="D447" s="35" t="s">
        <v>503</v>
      </c>
      <c r="E447" s="16">
        <v>6.47</v>
      </c>
      <c r="F447" s="16">
        <v>3.62</v>
      </c>
      <c r="G447" s="12">
        <v>45043</v>
      </c>
      <c r="H447" s="17">
        <v>7.22</v>
      </c>
      <c r="I447" s="18">
        <f t="shared" si="48"/>
        <v>0.11591962905718711</v>
      </c>
      <c r="J447" s="53">
        <f t="shared" si="47"/>
        <v>0.26315789473684215</v>
      </c>
    </row>
    <row r="448" spans="1:10" x14ac:dyDescent="0.25">
      <c r="A448" s="10" t="s">
        <v>0</v>
      </c>
      <c r="B448" s="10">
        <v>45040</v>
      </c>
      <c r="C448" s="13" t="s">
        <v>506</v>
      </c>
      <c r="D448" s="35" t="s">
        <v>507</v>
      </c>
      <c r="E448" s="16">
        <v>3.14</v>
      </c>
      <c r="F448" s="16">
        <v>1.85</v>
      </c>
      <c r="G448" s="12">
        <v>45043</v>
      </c>
      <c r="H448" s="17">
        <v>3.6</v>
      </c>
      <c r="I448" s="18">
        <f t="shared" si="48"/>
        <v>0.14649681528662417</v>
      </c>
      <c r="J448" s="53">
        <f t="shared" si="47"/>
        <v>0.35658914728682167</v>
      </c>
    </row>
    <row r="449" spans="1:10" x14ac:dyDescent="0.25">
      <c r="B449" s="10">
        <v>45040</v>
      </c>
      <c r="C449" s="13" t="s">
        <v>505</v>
      </c>
      <c r="D449" s="35" t="s">
        <v>504</v>
      </c>
      <c r="E449" s="16">
        <v>2</v>
      </c>
      <c r="F449" s="16">
        <v>1.07</v>
      </c>
      <c r="G449" s="12">
        <v>45043</v>
      </c>
      <c r="H449" s="17">
        <v>2.9</v>
      </c>
      <c r="I449" s="18">
        <f t="shared" si="48"/>
        <v>0.44999999999999996</v>
      </c>
      <c r="J449" s="53">
        <f t="shared" si="47"/>
        <v>0.96774193548387089</v>
      </c>
    </row>
    <row r="450" spans="1:10" x14ac:dyDescent="0.25">
      <c r="A450" s="10" t="s">
        <v>0</v>
      </c>
      <c r="B450" s="10">
        <v>45043</v>
      </c>
      <c r="C450" s="13" t="s">
        <v>526</v>
      </c>
      <c r="D450" s="35" t="s">
        <v>525</v>
      </c>
      <c r="E450" s="16">
        <v>5.14</v>
      </c>
      <c r="F450" s="16">
        <v>2.63</v>
      </c>
      <c r="G450" s="12">
        <v>45044</v>
      </c>
      <c r="H450" s="17">
        <v>4.0599999999999996</v>
      </c>
      <c r="I450" s="18">
        <f t="shared" si="48"/>
        <v>-0.21011673151750976</v>
      </c>
      <c r="J450" s="53">
        <f t="shared" si="47"/>
        <v>-0.43027888446215146</v>
      </c>
    </row>
    <row r="451" spans="1:10" ht="14.25" customHeight="1" x14ac:dyDescent="0.25">
      <c r="A451" s="10" t="s">
        <v>0</v>
      </c>
      <c r="B451" s="10">
        <v>45041</v>
      </c>
      <c r="C451" s="13" t="s">
        <v>527</v>
      </c>
      <c r="D451" s="35" t="s">
        <v>511</v>
      </c>
      <c r="E451" s="16">
        <v>3.3</v>
      </c>
      <c r="F451" s="16">
        <v>2.02</v>
      </c>
      <c r="G451" s="12">
        <v>45048</v>
      </c>
      <c r="H451" s="17">
        <v>2.33</v>
      </c>
      <c r="I451" s="18">
        <f t="shared" si="48"/>
        <v>-0.29393939393939383</v>
      </c>
      <c r="J451" s="53">
        <f t="shared" si="47"/>
        <v>-0.75781249999999989</v>
      </c>
    </row>
    <row r="452" spans="1:10" x14ac:dyDescent="0.25">
      <c r="A452" s="10" t="s">
        <v>0</v>
      </c>
      <c r="B452" s="10">
        <v>45044</v>
      </c>
      <c r="C452" s="13" t="s">
        <v>637</v>
      </c>
      <c r="D452" s="35" t="s">
        <v>532</v>
      </c>
      <c r="E452" s="16">
        <v>2.94</v>
      </c>
      <c r="F452" s="16">
        <v>0.68</v>
      </c>
      <c r="G452" s="12">
        <v>45050</v>
      </c>
      <c r="H452" s="17">
        <v>1.96</v>
      </c>
      <c r="I452" s="18">
        <f t="shared" ref="I452:I461" si="49">(H452/E452-1)</f>
        <v>-0.33333333333333337</v>
      </c>
      <c r="J452" s="53">
        <f t="shared" si="47"/>
        <v>-0.4336283185840708</v>
      </c>
    </row>
    <row r="453" spans="1:10" x14ac:dyDescent="0.25">
      <c r="B453" s="10">
        <v>45050</v>
      </c>
      <c r="C453" s="13" t="s">
        <v>538</v>
      </c>
      <c r="D453" s="127" t="s">
        <v>537</v>
      </c>
      <c r="E453" s="16">
        <v>1.91</v>
      </c>
      <c r="F453" s="16">
        <v>1.48</v>
      </c>
      <c r="G453" s="12">
        <v>45050</v>
      </c>
      <c r="H453" s="17">
        <v>2.23</v>
      </c>
      <c r="I453" s="18">
        <f t="shared" si="49"/>
        <v>0.16753926701570676</v>
      </c>
      <c r="J453" s="53">
        <f>(H453-E453)/(E453-F453)/2</f>
        <v>0.37209302325581406</v>
      </c>
    </row>
    <row r="454" spans="1:10" x14ac:dyDescent="0.25">
      <c r="B454" s="10">
        <v>45050</v>
      </c>
      <c r="C454" s="13" t="s">
        <v>538</v>
      </c>
      <c r="D454" s="127" t="s">
        <v>537</v>
      </c>
      <c r="E454" s="16">
        <v>1.91</v>
      </c>
      <c r="F454" s="16">
        <v>1.48</v>
      </c>
      <c r="G454" s="12">
        <v>45051</v>
      </c>
      <c r="H454" s="17">
        <v>1.9</v>
      </c>
      <c r="I454" s="18">
        <f t="shared" si="49"/>
        <v>-5.2356020942407877E-3</v>
      </c>
      <c r="J454" s="53">
        <f>(H454-E454)/(E454-F454)/2</f>
        <v>-1.1627906976744198E-2</v>
      </c>
    </row>
    <row r="455" spans="1:10" x14ac:dyDescent="0.25">
      <c r="B455" s="10">
        <v>45042</v>
      </c>
      <c r="C455" s="13" t="s">
        <v>517</v>
      </c>
      <c r="D455" s="35" t="s">
        <v>516</v>
      </c>
      <c r="E455" s="16">
        <v>4.59</v>
      </c>
      <c r="F455" s="16">
        <v>2.64</v>
      </c>
      <c r="G455" s="12">
        <v>45058</v>
      </c>
      <c r="H455" s="17">
        <v>6.29</v>
      </c>
      <c r="I455" s="18">
        <f t="shared" si="49"/>
        <v>0.37037037037037046</v>
      </c>
      <c r="J455" s="53">
        <f t="shared" ref="J455:J472" si="50">(H455-E455)/(E455-F455)</f>
        <v>0.87179487179487203</v>
      </c>
    </row>
    <row r="456" spans="1:10" x14ac:dyDescent="0.25">
      <c r="B456" s="10">
        <v>45056</v>
      </c>
      <c r="C456" s="13" t="s">
        <v>558</v>
      </c>
      <c r="D456" s="35" t="s">
        <v>557</v>
      </c>
      <c r="E456" s="16">
        <v>9.9600000000000009</v>
      </c>
      <c r="F456" s="16">
        <v>5.12</v>
      </c>
      <c r="G456" s="12">
        <v>45058</v>
      </c>
      <c r="H456" s="17">
        <v>12.59</v>
      </c>
      <c r="I456" s="18">
        <f t="shared" si="49"/>
        <v>0.26405622489959835</v>
      </c>
      <c r="J456" s="53">
        <f t="shared" si="50"/>
        <v>0.5433884297520658</v>
      </c>
    </row>
    <row r="457" spans="1:10" ht="14.25" customHeight="1" x14ac:dyDescent="0.25">
      <c r="A457" s="10" t="s">
        <v>0</v>
      </c>
      <c r="B457" s="10">
        <v>45056</v>
      </c>
      <c r="C457" s="13" t="s">
        <v>554</v>
      </c>
      <c r="D457" s="35" t="s">
        <v>549</v>
      </c>
      <c r="E457" s="16">
        <v>6.3849999999999998</v>
      </c>
      <c r="F457" s="16">
        <v>4.2</v>
      </c>
      <c r="G457" s="12">
        <v>45061</v>
      </c>
      <c r="H457" s="17">
        <v>6.4</v>
      </c>
      <c r="I457" s="18">
        <f t="shared" si="49"/>
        <v>2.3492560689115649E-3</v>
      </c>
      <c r="J457" s="53">
        <f t="shared" si="50"/>
        <v>6.8649885583526643E-3</v>
      </c>
    </row>
    <row r="458" spans="1:10" x14ac:dyDescent="0.25">
      <c r="B458" s="10">
        <v>45054</v>
      </c>
      <c r="C458" s="13" t="s">
        <v>542</v>
      </c>
      <c r="D458" s="35" t="s">
        <v>543</v>
      </c>
      <c r="E458" s="16">
        <v>24.53</v>
      </c>
      <c r="F458" s="16">
        <v>14.08</v>
      </c>
      <c r="G458" s="12">
        <v>45063</v>
      </c>
      <c r="H458" s="17">
        <v>25.6</v>
      </c>
      <c r="I458" s="18">
        <f t="shared" si="49"/>
        <v>4.3620057072971896E-2</v>
      </c>
      <c r="J458" s="53">
        <f t="shared" si="50"/>
        <v>0.10239234449760767</v>
      </c>
    </row>
    <row r="459" spans="1:10" x14ac:dyDescent="0.25">
      <c r="B459" s="10">
        <v>45056</v>
      </c>
      <c r="C459" s="13" t="s">
        <v>221</v>
      </c>
      <c r="D459" s="35" t="s">
        <v>222</v>
      </c>
      <c r="E459" s="16">
        <v>7.26</v>
      </c>
      <c r="F459" s="16">
        <v>5.5</v>
      </c>
      <c r="G459" s="12">
        <v>45063</v>
      </c>
      <c r="H459" s="17">
        <v>6.75</v>
      </c>
      <c r="I459" s="18">
        <f t="shared" si="49"/>
        <v>-7.0247933884297509E-2</v>
      </c>
      <c r="J459" s="53">
        <f t="shared" si="50"/>
        <v>-0.28977272727272718</v>
      </c>
    </row>
    <row r="460" spans="1:10" x14ac:dyDescent="0.25">
      <c r="B460" s="10">
        <v>45056</v>
      </c>
      <c r="C460" s="13" t="s">
        <v>560</v>
      </c>
      <c r="D460" s="35" t="s">
        <v>561</v>
      </c>
      <c r="E460" s="16">
        <v>1.4</v>
      </c>
      <c r="F460" s="16">
        <v>0.61</v>
      </c>
      <c r="G460" s="12">
        <v>45063</v>
      </c>
      <c r="H460" s="17">
        <v>1.18</v>
      </c>
      <c r="I460" s="18">
        <f t="shared" si="49"/>
        <v>-0.15714285714285714</v>
      </c>
      <c r="J460" s="53">
        <f t="shared" si="50"/>
        <v>-0.27848101265822783</v>
      </c>
    </row>
    <row r="461" spans="1:10" x14ac:dyDescent="0.25">
      <c r="B461" s="10">
        <v>45061</v>
      </c>
      <c r="C461" s="13" t="s">
        <v>570</v>
      </c>
      <c r="D461" s="35" t="s">
        <v>571</v>
      </c>
      <c r="E461" s="16">
        <v>4.29</v>
      </c>
      <c r="F461" s="16">
        <v>2.7</v>
      </c>
      <c r="G461" s="12">
        <v>45063</v>
      </c>
      <c r="H461" s="17">
        <v>4.24</v>
      </c>
      <c r="I461" s="18">
        <f t="shared" si="49"/>
        <v>-1.1655011655011593E-2</v>
      </c>
      <c r="J461" s="53">
        <f t="shared" si="50"/>
        <v>-3.1446540880503034E-2</v>
      </c>
    </row>
    <row r="462" spans="1:10" x14ac:dyDescent="0.25">
      <c r="B462" s="10">
        <v>45056</v>
      </c>
      <c r="C462" s="13" t="s">
        <v>556</v>
      </c>
      <c r="D462" s="35" t="s">
        <v>555</v>
      </c>
      <c r="E462" s="16">
        <v>3.58</v>
      </c>
      <c r="F462" s="16">
        <v>1.83</v>
      </c>
      <c r="G462" s="12">
        <v>45065</v>
      </c>
      <c r="H462" s="17">
        <v>5.53</v>
      </c>
      <c r="I462" s="18">
        <f t="shared" ref="I462:I468" si="51">(H462/E462-1)</f>
        <v>0.54469273743016755</v>
      </c>
      <c r="J462" s="53">
        <f t="shared" si="50"/>
        <v>1.1142857142857143</v>
      </c>
    </row>
    <row r="463" spans="1:10" x14ac:dyDescent="0.25">
      <c r="B463" s="10">
        <v>45063</v>
      </c>
      <c r="C463" s="13" t="s">
        <v>576</v>
      </c>
      <c r="D463" s="35" t="s">
        <v>577</v>
      </c>
      <c r="E463" s="16">
        <v>1.85</v>
      </c>
      <c r="F463" s="16">
        <v>1.26</v>
      </c>
      <c r="G463" s="12">
        <v>45065</v>
      </c>
      <c r="H463" s="17">
        <v>1.26</v>
      </c>
      <c r="I463" s="18">
        <f t="shared" si="51"/>
        <v>-0.31891891891891899</v>
      </c>
      <c r="J463" s="53">
        <f t="shared" si="50"/>
        <v>-1</v>
      </c>
    </row>
    <row r="464" spans="1:10" x14ac:dyDescent="0.25">
      <c r="B464" s="10">
        <v>45065</v>
      </c>
      <c r="C464" s="13" t="s">
        <v>583</v>
      </c>
      <c r="D464" s="35" t="s">
        <v>582</v>
      </c>
      <c r="E464" s="16">
        <v>6.19</v>
      </c>
      <c r="F464" s="16">
        <v>2.44</v>
      </c>
      <c r="G464" s="12">
        <v>45069</v>
      </c>
      <c r="H464" s="17">
        <v>6.04</v>
      </c>
      <c r="I464" s="18">
        <f t="shared" si="51"/>
        <v>-2.4232633279483107E-2</v>
      </c>
      <c r="J464" s="53">
        <f t="shared" si="50"/>
        <v>-4.0000000000000091E-2</v>
      </c>
    </row>
    <row r="465" spans="1:10" x14ac:dyDescent="0.25">
      <c r="B465" s="10">
        <v>45065</v>
      </c>
      <c r="C465" s="13" t="s">
        <v>585</v>
      </c>
      <c r="D465" s="35" t="s">
        <v>584</v>
      </c>
      <c r="E465" s="16">
        <v>1.31</v>
      </c>
      <c r="F465" s="16">
        <v>0.4</v>
      </c>
      <c r="G465" s="12">
        <v>45069</v>
      </c>
      <c r="H465" s="17">
        <v>0.76</v>
      </c>
      <c r="I465" s="18">
        <f t="shared" si="51"/>
        <v>-0.41984732824427484</v>
      </c>
      <c r="J465" s="53">
        <f t="shared" si="50"/>
        <v>-0.60439560439560447</v>
      </c>
    </row>
    <row r="466" spans="1:10" x14ac:dyDescent="0.25">
      <c r="B466" s="10">
        <v>45069</v>
      </c>
      <c r="C466" s="13" t="s">
        <v>594</v>
      </c>
      <c r="D466" s="35" t="s">
        <v>595</v>
      </c>
      <c r="E466" s="16">
        <v>10.89</v>
      </c>
      <c r="F466" s="16">
        <v>5.62</v>
      </c>
      <c r="G466" s="12">
        <v>45070</v>
      </c>
      <c r="H466" s="17">
        <v>13.62</v>
      </c>
      <c r="I466" s="18">
        <f t="shared" si="51"/>
        <v>0.25068870523415954</v>
      </c>
      <c r="J466" s="53">
        <f t="shared" si="50"/>
        <v>0.51802656546489534</v>
      </c>
    </row>
    <row r="467" spans="1:10" x14ac:dyDescent="0.25">
      <c r="A467" s="10" t="s">
        <v>0</v>
      </c>
      <c r="B467" s="10">
        <v>45068</v>
      </c>
      <c r="C467" s="13" t="s">
        <v>604</v>
      </c>
      <c r="D467" s="35" t="s">
        <v>586</v>
      </c>
      <c r="E467" s="16">
        <v>8.35</v>
      </c>
      <c r="F467" s="16">
        <v>4.96</v>
      </c>
      <c r="G467" s="12">
        <v>45070</v>
      </c>
      <c r="H467" s="17">
        <v>4.9400000000000004</v>
      </c>
      <c r="I467" s="18">
        <f t="shared" si="51"/>
        <v>-0.40838323353293404</v>
      </c>
      <c r="J467" s="53">
        <f t="shared" si="50"/>
        <v>-1.0058997050147491</v>
      </c>
    </row>
    <row r="468" spans="1:10" x14ac:dyDescent="0.25">
      <c r="B468" s="10" t="s">
        <v>590</v>
      </c>
      <c r="C468" s="13" t="s">
        <v>591</v>
      </c>
      <c r="D468" s="35" t="s">
        <v>587</v>
      </c>
      <c r="E468" s="16">
        <v>2.4900000000000002</v>
      </c>
      <c r="F468" s="16">
        <v>0.83</v>
      </c>
      <c r="G468" s="12">
        <v>45071</v>
      </c>
      <c r="H468" s="17">
        <v>3.07</v>
      </c>
      <c r="I468" s="18">
        <f t="shared" si="51"/>
        <v>0.23293172690763031</v>
      </c>
      <c r="J468" s="53">
        <f t="shared" si="50"/>
        <v>0.34939759036144552</v>
      </c>
    </row>
    <row r="469" spans="1:10" x14ac:dyDescent="0.25">
      <c r="B469" s="10">
        <v>45069</v>
      </c>
      <c r="C469" s="13" t="s">
        <v>596</v>
      </c>
      <c r="D469" s="35" t="s">
        <v>597</v>
      </c>
      <c r="E469" s="16">
        <v>17.7</v>
      </c>
      <c r="F469" s="16">
        <v>7.77</v>
      </c>
      <c r="G469" s="12">
        <v>45071</v>
      </c>
      <c r="H469" s="17">
        <v>24</v>
      </c>
      <c r="I469" s="18">
        <f t="shared" ref="I469:I475" si="52">(H469/E469-1)</f>
        <v>0.35593220338983067</v>
      </c>
      <c r="J469" s="53">
        <f t="shared" si="50"/>
        <v>0.6344410876132931</v>
      </c>
    </row>
    <row r="470" spans="1:10" x14ac:dyDescent="0.25">
      <c r="B470" s="10">
        <v>45070</v>
      </c>
      <c r="C470" s="13" t="s">
        <v>603</v>
      </c>
      <c r="D470" s="35" t="s">
        <v>602</v>
      </c>
      <c r="E470" s="16">
        <v>5.33</v>
      </c>
      <c r="F470" s="16">
        <v>2.77</v>
      </c>
      <c r="G470" s="12">
        <v>45071</v>
      </c>
      <c r="H470" s="17">
        <v>6.01</v>
      </c>
      <c r="I470" s="18">
        <f t="shared" si="52"/>
        <v>0.12757973733583494</v>
      </c>
      <c r="J470" s="53">
        <f t="shared" si="50"/>
        <v>0.26562499999999989</v>
      </c>
    </row>
    <row r="471" spans="1:10" x14ac:dyDescent="0.25">
      <c r="A471" s="10" t="s">
        <v>0</v>
      </c>
      <c r="B471" s="10">
        <v>45069</v>
      </c>
      <c r="C471" s="13" t="s">
        <v>599</v>
      </c>
      <c r="D471" s="35" t="s">
        <v>598</v>
      </c>
      <c r="E471" s="16">
        <v>8.94</v>
      </c>
      <c r="F471" s="16">
        <v>6.26</v>
      </c>
      <c r="G471" s="12">
        <v>45071</v>
      </c>
      <c r="H471" s="17">
        <v>6.25</v>
      </c>
      <c r="I471" s="18">
        <f t="shared" si="52"/>
        <v>-0.30089485458612975</v>
      </c>
      <c r="J471" s="53">
        <f t="shared" si="50"/>
        <v>-1.0037313432835819</v>
      </c>
    </row>
    <row r="472" spans="1:10" x14ac:dyDescent="0.25">
      <c r="B472" s="10">
        <v>45071</v>
      </c>
      <c r="C472" s="13" t="s">
        <v>613</v>
      </c>
      <c r="D472" s="35" t="s">
        <v>612</v>
      </c>
      <c r="E472" s="16">
        <v>1.33</v>
      </c>
      <c r="F472" s="16">
        <v>0.72</v>
      </c>
      <c r="G472" s="12">
        <v>45076</v>
      </c>
      <c r="H472" s="17">
        <v>2.11</v>
      </c>
      <c r="I472" s="18">
        <f t="shared" si="52"/>
        <v>0.58646616541353369</v>
      </c>
      <c r="J472" s="53">
        <f t="shared" si="50"/>
        <v>1.2786885245901634</v>
      </c>
    </row>
    <row r="473" spans="1:10" x14ac:dyDescent="0.25">
      <c r="A473" s="10" t="s">
        <v>0</v>
      </c>
      <c r="B473" s="10">
        <v>45071</v>
      </c>
      <c r="C473" s="13" t="s">
        <v>609</v>
      </c>
      <c r="D473" s="35" t="s">
        <v>608</v>
      </c>
      <c r="E473" s="16">
        <v>6.27</v>
      </c>
      <c r="F473" s="16">
        <v>3.05</v>
      </c>
      <c r="G473" s="12">
        <v>45077</v>
      </c>
      <c r="H473" s="17">
        <v>6.09</v>
      </c>
      <c r="I473" s="18">
        <f t="shared" si="52"/>
        <v>-2.8708133971291794E-2</v>
      </c>
      <c r="J473" s="53">
        <f t="shared" ref="J473:J480" si="53">(H473-E473)/(E473-F473)</f>
        <v>-5.5900621118012341E-2</v>
      </c>
    </row>
    <row r="474" spans="1:10" x14ac:dyDescent="0.25">
      <c r="B474" s="10">
        <v>45076</v>
      </c>
      <c r="C474" s="13" t="s">
        <v>627</v>
      </c>
      <c r="D474" s="35" t="s">
        <v>620</v>
      </c>
      <c r="E474" s="16">
        <v>0.99</v>
      </c>
      <c r="F474" s="16">
        <v>0.53</v>
      </c>
      <c r="G474" s="12">
        <v>45077</v>
      </c>
      <c r="H474" s="17">
        <v>0.73</v>
      </c>
      <c r="I474" s="18">
        <f t="shared" si="52"/>
        <v>-0.26262626262626265</v>
      </c>
      <c r="J474" s="53">
        <f t="shared" si="53"/>
        <v>-0.56521739130434789</v>
      </c>
    </row>
    <row r="475" spans="1:10" x14ac:dyDescent="0.25">
      <c r="B475" s="10">
        <v>45077</v>
      </c>
      <c r="C475" s="13" t="s">
        <v>631</v>
      </c>
      <c r="D475" s="35" t="s">
        <v>632</v>
      </c>
      <c r="E475" s="16">
        <v>2.98</v>
      </c>
      <c r="F475" s="16">
        <v>2.1800000000000002</v>
      </c>
      <c r="G475" s="12">
        <v>45078</v>
      </c>
      <c r="H475" s="17">
        <v>2.1800000000000002</v>
      </c>
      <c r="I475" s="18">
        <f t="shared" si="52"/>
        <v>-0.26845637583892612</v>
      </c>
      <c r="J475" s="53">
        <f t="shared" si="53"/>
        <v>-1</v>
      </c>
    </row>
    <row r="476" spans="1:10" x14ac:dyDescent="0.25">
      <c r="B476" s="10">
        <v>45077</v>
      </c>
      <c r="C476" s="13" t="s">
        <v>643</v>
      </c>
      <c r="D476" s="35" t="s">
        <v>642</v>
      </c>
      <c r="E476" s="16">
        <v>2.44</v>
      </c>
      <c r="F476" s="16">
        <v>1.17</v>
      </c>
      <c r="G476" s="12">
        <v>45079</v>
      </c>
      <c r="H476" s="17">
        <v>1.94</v>
      </c>
      <c r="I476" s="18">
        <f>(H476/E476-1)</f>
        <v>-0.20491803278688525</v>
      </c>
      <c r="J476" s="53">
        <f t="shared" si="53"/>
        <v>-0.39370078740157477</v>
      </c>
    </row>
    <row r="477" spans="1:10" x14ac:dyDescent="0.25">
      <c r="B477" s="10">
        <v>45077</v>
      </c>
      <c r="C477" s="13" t="s">
        <v>636</v>
      </c>
      <c r="D477" s="35" t="s">
        <v>635</v>
      </c>
      <c r="E477" s="16">
        <v>14.09</v>
      </c>
      <c r="F477" s="16">
        <v>6.31</v>
      </c>
      <c r="G477" s="12">
        <v>45048</v>
      </c>
      <c r="H477" s="17">
        <v>11.95</v>
      </c>
      <c r="I477" s="18">
        <f>(H477/E477-1)</f>
        <v>-0.15188076650106463</v>
      </c>
      <c r="J477" s="53">
        <f t="shared" si="53"/>
        <v>-0.27506426735218514</v>
      </c>
    </row>
    <row r="478" spans="1:10" x14ac:dyDescent="0.25">
      <c r="B478" s="10">
        <v>45077</v>
      </c>
      <c r="C478" s="13" t="s">
        <v>644</v>
      </c>
      <c r="D478" s="35" t="s">
        <v>645</v>
      </c>
      <c r="E478" s="16">
        <v>1.5</v>
      </c>
      <c r="F478" s="16">
        <v>0.96</v>
      </c>
      <c r="G478" s="12">
        <v>45079</v>
      </c>
      <c r="H478" s="17">
        <v>0.96</v>
      </c>
      <c r="I478" s="18">
        <f>(H478/E478-1)</f>
        <v>-0.36</v>
      </c>
      <c r="J478" s="53">
        <f t="shared" si="53"/>
        <v>-1</v>
      </c>
    </row>
    <row r="479" spans="1:10" x14ac:dyDescent="0.25">
      <c r="B479" s="10">
        <v>45077</v>
      </c>
      <c r="C479" s="13" t="s">
        <v>633</v>
      </c>
      <c r="D479" s="35" t="s">
        <v>634</v>
      </c>
      <c r="E479" s="16">
        <v>3.98</v>
      </c>
      <c r="F479" s="16">
        <v>2.06</v>
      </c>
      <c r="G479" s="12">
        <v>45082</v>
      </c>
      <c r="H479" s="17">
        <v>3.83</v>
      </c>
      <c r="I479" s="18">
        <f>(H479/E479-1)</f>
        <v>-3.7688442211055273E-2</v>
      </c>
      <c r="J479" s="53">
        <f t="shared" si="53"/>
        <v>-7.8124999999999958E-2</v>
      </c>
    </row>
    <row r="480" spans="1:10" ht="14.25" customHeight="1" x14ac:dyDescent="0.25">
      <c r="A480" s="10" t="s">
        <v>0</v>
      </c>
      <c r="B480" s="10">
        <v>45076</v>
      </c>
      <c r="C480" s="13" t="s">
        <v>626</v>
      </c>
      <c r="D480" s="35" t="s">
        <v>63</v>
      </c>
      <c r="E480" s="16">
        <v>6.44</v>
      </c>
      <c r="F480" s="16">
        <v>4.26</v>
      </c>
      <c r="G480" s="12">
        <v>45084</v>
      </c>
      <c r="H480" s="17">
        <v>6.15</v>
      </c>
      <c r="I480" s="18">
        <f>(H480/E480-1)</f>
        <v>-4.5031055900621175E-2</v>
      </c>
      <c r="J480" s="53">
        <f t="shared" si="53"/>
        <v>-0.1330275229357798</v>
      </c>
    </row>
    <row r="481" spans="1:10" x14ac:dyDescent="0.25">
      <c r="A481" s="10" t="s">
        <v>0</v>
      </c>
      <c r="B481" s="10">
        <v>45079</v>
      </c>
      <c r="C481" s="13" t="s">
        <v>650</v>
      </c>
      <c r="D481" s="35" t="s">
        <v>651</v>
      </c>
      <c r="E481" s="16">
        <v>8.65</v>
      </c>
      <c r="F481" s="16">
        <v>3.56</v>
      </c>
      <c r="G481" s="12">
        <v>45093</v>
      </c>
      <c r="H481" s="17">
        <v>7.62</v>
      </c>
      <c r="I481" s="18">
        <f t="shared" ref="I481:I501" si="54">(H481/E481-1)</f>
        <v>-0.11907514450867052</v>
      </c>
      <c r="J481" s="53">
        <f t="shared" ref="J481:J488" si="55">(H481-E481)/(E481-F481)</f>
        <v>-0.20235756385068768</v>
      </c>
    </row>
    <row r="482" spans="1:10" x14ac:dyDescent="0.25">
      <c r="B482" s="10">
        <v>45082</v>
      </c>
      <c r="C482" s="13" t="s">
        <v>653</v>
      </c>
      <c r="D482" s="35" t="s">
        <v>652</v>
      </c>
      <c r="E482" s="16">
        <v>17</v>
      </c>
      <c r="F482" s="16">
        <v>6.36</v>
      </c>
      <c r="G482" s="12">
        <v>45091</v>
      </c>
      <c r="H482" s="17">
        <v>19.079999999999998</v>
      </c>
      <c r="I482" s="18">
        <f t="shared" si="54"/>
        <v>0.12235294117647055</v>
      </c>
      <c r="J482" s="53">
        <f t="shared" si="55"/>
        <v>0.1954887218045111</v>
      </c>
    </row>
    <row r="483" spans="1:10" x14ac:dyDescent="0.25">
      <c r="B483" s="10">
        <v>45082</v>
      </c>
      <c r="C483" s="13" t="s">
        <v>591</v>
      </c>
      <c r="D483" s="35" t="s">
        <v>587</v>
      </c>
      <c r="E483" s="16">
        <v>3.47</v>
      </c>
      <c r="F483" s="16">
        <v>0.71</v>
      </c>
      <c r="G483" s="12">
        <v>45090</v>
      </c>
      <c r="H483" s="17">
        <v>2.6</v>
      </c>
      <c r="I483" s="18">
        <f t="shared" si="54"/>
        <v>-0.25072046109510093</v>
      </c>
      <c r="J483" s="53">
        <f t="shared" si="55"/>
        <v>-0.31521739130434784</v>
      </c>
    </row>
    <row r="484" spans="1:10" x14ac:dyDescent="0.25">
      <c r="B484" s="10">
        <v>45083</v>
      </c>
      <c r="C484" s="13" t="s">
        <v>660</v>
      </c>
      <c r="D484" s="35" t="s">
        <v>659</v>
      </c>
      <c r="E484" s="16">
        <v>6.59</v>
      </c>
      <c r="F484" s="16">
        <v>4.24</v>
      </c>
      <c r="G484" s="12">
        <v>45091</v>
      </c>
      <c r="H484" s="17">
        <v>5.46</v>
      </c>
      <c r="I484" s="18">
        <f t="shared" si="54"/>
        <v>-0.17147192716236725</v>
      </c>
      <c r="J484" s="53">
        <f t="shared" si="55"/>
        <v>-0.48085106382978726</v>
      </c>
    </row>
    <row r="485" spans="1:10" x14ac:dyDescent="0.25">
      <c r="A485" s="10" t="s">
        <v>0</v>
      </c>
      <c r="B485" s="10">
        <v>45083</v>
      </c>
      <c r="C485" s="13" t="s">
        <v>665</v>
      </c>
      <c r="D485" s="35" t="s">
        <v>666</v>
      </c>
      <c r="E485" s="16">
        <v>9.98</v>
      </c>
      <c r="F485" s="16">
        <v>4.55</v>
      </c>
      <c r="G485" s="12">
        <v>45092</v>
      </c>
      <c r="H485" s="17">
        <v>6.62</v>
      </c>
      <c r="I485" s="18">
        <f t="shared" si="54"/>
        <v>-0.33667334669338678</v>
      </c>
      <c r="J485" s="53">
        <f t="shared" si="55"/>
        <v>-0.61878453038674031</v>
      </c>
    </row>
    <row r="486" spans="1:10" x14ac:dyDescent="0.25">
      <c r="B486" s="10">
        <v>45084</v>
      </c>
      <c r="C486" s="13" t="s">
        <v>667</v>
      </c>
      <c r="D486" s="35" t="s">
        <v>668</v>
      </c>
      <c r="E486" s="16">
        <v>3.91</v>
      </c>
      <c r="F486" s="16">
        <v>2.39</v>
      </c>
      <c r="G486" s="12">
        <v>45092</v>
      </c>
      <c r="H486" s="17">
        <v>2.39</v>
      </c>
      <c r="I486" s="18">
        <f t="shared" si="54"/>
        <v>-0.38874680306905374</v>
      </c>
      <c r="J486" s="53">
        <f t="shared" si="55"/>
        <v>-1</v>
      </c>
    </row>
    <row r="487" spans="1:10" x14ac:dyDescent="0.25">
      <c r="A487" s="10" t="s">
        <v>0</v>
      </c>
      <c r="B487" s="10">
        <v>45077</v>
      </c>
      <c r="C487" s="13" t="s">
        <v>639</v>
      </c>
      <c r="D487" s="35" t="s">
        <v>638</v>
      </c>
      <c r="E487" s="16">
        <v>3.71</v>
      </c>
      <c r="F487" s="16">
        <v>2.0499999999999998</v>
      </c>
      <c r="G487" s="12">
        <v>45103</v>
      </c>
      <c r="H487" s="17">
        <v>6.13</v>
      </c>
      <c r="I487" s="18">
        <f t="shared" si="54"/>
        <v>0.65229110512129385</v>
      </c>
      <c r="J487" s="53">
        <f t="shared" si="55"/>
        <v>1.4578313253012047</v>
      </c>
    </row>
    <row r="488" spans="1:10" x14ac:dyDescent="0.25">
      <c r="B488" s="10">
        <v>45097</v>
      </c>
      <c r="C488" s="13" t="s">
        <v>671</v>
      </c>
      <c r="D488" s="35" t="s">
        <v>672</v>
      </c>
      <c r="E488" s="16">
        <v>1.58</v>
      </c>
      <c r="F488" s="16">
        <v>1.1000000000000001</v>
      </c>
      <c r="G488" s="12">
        <v>45103</v>
      </c>
      <c r="H488" s="17">
        <v>1.89</v>
      </c>
      <c r="I488" s="18">
        <f t="shared" si="54"/>
        <v>0.19620253164556956</v>
      </c>
      <c r="J488" s="53">
        <f t="shared" si="55"/>
        <v>0.64583333333333304</v>
      </c>
    </row>
    <row r="489" spans="1:10" x14ac:dyDescent="0.25">
      <c r="B489" s="10" t="s">
        <v>699</v>
      </c>
      <c r="C489" s="13" t="s">
        <v>700</v>
      </c>
      <c r="D489" s="35" t="s">
        <v>698</v>
      </c>
      <c r="E489" s="16">
        <v>8.94</v>
      </c>
      <c r="F489" s="16">
        <v>4.62</v>
      </c>
      <c r="G489" s="12">
        <v>45112</v>
      </c>
      <c r="H489" s="17">
        <v>7.3</v>
      </c>
      <c r="I489" s="18">
        <f t="shared" si="54"/>
        <v>-0.18344519015659955</v>
      </c>
      <c r="J489" s="53">
        <f t="shared" ref="J489:J501" si="56">(H489-E489)/(E489-F489)</f>
        <v>-0.37962962962962959</v>
      </c>
    </row>
    <row r="490" spans="1:10" x14ac:dyDescent="0.25">
      <c r="B490" s="10">
        <v>45103</v>
      </c>
      <c r="C490" s="13" t="s">
        <v>678</v>
      </c>
      <c r="D490" s="35" t="s">
        <v>679</v>
      </c>
      <c r="E490" s="16">
        <v>5.45</v>
      </c>
      <c r="F490" s="16">
        <v>3.6</v>
      </c>
      <c r="G490" s="12">
        <v>45113</v>
      </c>
      <c r="H490" s="17">
        <v>5.95</v>
      </c>
      <c r="I490" s="18">
        <f t="shared" si="54"/>
        <v>9.174311926605494E-2</v>
      </c>
      <c r="J490" s="53">
        <f t="shared" si="56"/>
        <v>0.27027027027027023</v>
      </c>
    </row>
    <row r="491" spans="1:10" ht="14.25" customHeight="1" x14ac:dyDescent="0.25">
      <c r="A491" s="10" t="s">
        <v>0</v>
      </c>
      <c r="B491" s="10">
        <v>45103</v>
      </c>
      <c r="C491" s="13" t="s">
        <v>682</v>
      </c>
      <c r="D491" s="35" t="s">
        <v>683</v>
      </c>
      <c r="E491" s="16">
        <v>3.57</v>
      </c>
      <c r="F491" s="16">
        <v>2.85</v>
      </c>
      <c r="G491" s="12">
        <v>45113</v>
      </c>
      <c r="H491" s="17">
        <v>2.82</v>
      </c>
      <c r="I491" s="18">
        <f t="shared" si="54"/>
        <v>-0.21008403361344541</v>
      </c>
      <c r="J491" s="53">
        <f t="shared" si="56"/>
        <v>-1.041666666666667</v>
      </c>
    </row>
    <row r="492" spans="1:10" x14ac:dyDescent="0.25">
      <c r="B492" s="10" t="s">
        <v>705</v>
      </c>
      <c r="C492" s="13" t="s">
        <v>706</v>
      </c>
      <c r="D492" s="35" t="s">
        <v>696</v>
      </c>
      <c r="E492" s="16">
        <v>8.2149999999999999</v>
      </c>
      <c r="F492" s="16">
        <v>4.5199999999999996</v>
      </c>
      <c r="G492" s="12">
        <v>45113</v>
      </c>
      <c r="H492" s="17">
        <v>11.71</v>
      </c>
      <c r="I492" s="18">
        <f t="shared" si="54"/>
        <v>0.4254412659768716</v>
      </c>
      <c r="J492" s="53">
        <f t="shared" si="56"/>
        <v>0.94587280108254412</v>
      </c>
    </row>
    <row r="493" spans="1:10" x14ac:dyDescent="0.25">
      <c r="B493" s="10">
        <v>45112</v>
      </c>
      <c r="C493" s="13" t="s">
        <v>709</v>
      </c>
      <c r="D493" s="35" t="s">
        <v>710</v>
      </c>
      <c r="E493" s="16">
        <v>1.64</v>
      </c>
      <c r="F493" s="16">
        <v>0.84</v>
      </c>
      <c r="G493" s="12">
        <v>45113</v>
      </c>
      <c r="H493" s="17">
        <v>1.98</v>
      </c>
      <c r="I493" s="18">
        <f t="shared" si="54"/>
        <v>0.20731707317073167</v>
      </c>
      <c r="J493" s="53">
        <f t="shared" si="56"/>
        <v>0.42500000000000016</v>
      </c>
    </row>
    <row r="494" spans="1:10" x14ac:dyDescent="0.25">
      <c r="B494" s="10">
        <v>45110</v>
      </c>
      <c r="C494" s="13" t="s">
        <v>702</v>
      </c>
      <c r="D494" s="35" t="s">
        <v>701</v>
      </c>
      <c r="E494" s="16">
        <v>2.76</v>
      </c>
      <c r="F494" s="16">
        <v>1.68</v>
      </c>
      <c r="G494" s="12">
        <v>45113</v>
      </c>
      <c r="H494" s="17">
        <v>2.4300000000000002</v>
      </c>
      <c r="I494" s="18">
        <f t="shared" si="54"/>
        <v>-0.11956521739130421</v>
      </c>
      <c r="J494" s="53">
        <f t="shared" si="56"/>
        <v>-0.30555555555555525</v>
      </c>
    </row>
    <row r="495" spans="1:10" x14ac:dyDescent="0.25">
      <c r="B495" s="10" t="s">
        <v>704</v>
      </c>
      <c r="C495" s="13" t="s">
        <v>703</v>
      </c>
      <c r="D495" s="35" t="s">
        <v>686</v>
      </c>
      <c r="E495" s="16">
        <v>19.59</v>
      </c>
      <c r="F495" s="16">
        <v>8.23</v>
      </c>
      <c r="G495" s="12">
        <v>45114</v>
      </c>
      <c r="H495" s="17">
        <v>23.93</v>
      </c>
      <c r="I495" s="18">
        <f t="shared" si="54"/>
        <v>0.22154160285860125</v>
      </c>
      <c r="J495" s="53">
        <f t="shared" si="56"/>
        <v>0.38204225352112675</v>
      </c>
    </row>
    <row r="496" spans="1:10" x14ac:dyDescent="0.25">
      <c r="B496" s="10">
        <v>45118</v>
      </c>
      <c r="C496" s="13" t="s">
        <v>719</v>
      </c>
      <c r="D496" s="35" t="s">
        <v>720</v>
      </c>
      <c r="E496" s="16">
        <v>2.0099999999999998</v>
      </c>
      <c r="F496" s="16">
        <v>1.33</v>
      </c>
      <c r="G496" s="12">
        <v>45120</v>
      </c>
      <c r="H496" s="17">
        <v>3.25</v>
      </c>
      <c r="I496" s="18">
        <f t="shared" si="54"/>
        <v>0.61691542288557222</v>
      </c>
      <c r="J496" s="53">
        <f t="shared" si="56"/>
        <v>1.823529411764707</v>
      </c>
    </row>
    <row r="497" spans="1:10" x14ac:dyDescent="0.25">
      <c r="A497" s="10" t="s">
        <v>0</v>
      </c>
      <c r="B497" s="10">
        <v>45124</v>
      </c>
      <c r="C497" s="13" t="s">
        <v>730</v>
      </c>
      <c r="D497" s="35" t="s">
        <v>731</v>
      </c>
      <c r="E497" s="16">
        <v>8.52</v>
      </c>
      <c r="F497" s="16">
        <v>4.46</v>
      </c>
      <c r="G497" s="12">
        <v>45128</v>
      </c>
      <c r="H497" s="17">
        <v>10.09</v>
      </c>
      <c r="I497" s="18">
        <f t="shared" si="54"/>
        <v>0.18427230046948351</v>
      </c>
      <c r="J497" s="53">
        <f t="shared" si="56"/>
        <v>0.38669950738916264</v>
      </c>
    </row>
    <row r="498" spans="1:10" x14ac:dyDescent="0.25">
      <c r="B498" s="10">
        <v>45128</v>
      </c>
      <c r="C498" s="13" t="s">
        <v>751</v>
      </c>
      <c r="D498" s="35" t="s">
        <v>748</v>
      </c>
      <c r="E498" s="16">
        <v>1.17</v>
      </c>
      <c r="F498" s="16">
        <v>0.51</v>
      </c>
      <c r="G498" s="12">
        <v>45131</v>
      </c>
      <c r="H498" s="17">
        <v>1.24</v>
      </c>
      <c r="I498" s="18">
        <f t="shared" si="54"/>
        <v>5.9829059829059839E-2</v>
      </c>
      <c r="J498" s="53">
        <f t="shared" si="56"/>
        <v>0.10606060606060617</v>
      </c>
    </row>
    <row r="499" spans="1:10" ht="14.25" customHeight="1" x14ac:dyDescent="0.25">
      <c r="A499" s="10" t="s">
        <v>0</v>
      </c>
      <c r="B499" s="10">
        <v>45120</v>
      </c>
      <c r="C499" s="13" t="s">
        <v>723</v>
      </c>
      <c r="D499" s="35" t="s">
        <v>724</v>
      </c>
      <c r="E499" s="16">
        <v>4.33</v>
      </c>
      <c r="F499" s="16">
        <v>2.7</v>
      </c>
      <c r="G499" s="12">
        <v>45131</v>
      </c>
      <c r="H499" s="17">
        <v>4.24</v>
      </c>
      <c r="I499" s="18">
        <f t="shared" si="54"/>
        <v>-2.0785219399538035E-2</v>
      </c>
      <c r="J499" s="53">
        <f t="shared" si="56"/>
        <v>-5.5214723926380285E-2</v>
      </c>
    </row>
    <row r="500" spans="1:10" x14ac:dyDescent="0.25">
      <c r="B500" s="10">
        <v>45126</v>
      </c>
      <c r="C500" s="13" t="s">
        <v>734</v>
      </c>
      <c r="D500" s="35" t="s">
        <v>735</v>
      </c>
      <c r="E500" s="16">
        <v>1.33</v>
      </c>
      <c r="F500" s="16">
        <v>0.85</v>
      </c>
      <c r="G500" s="12">
        <v>45131</v>
      </c>
      <c r="H500" s="17">
        <v>1.28</v>
      </c>
      <c r="I500" s="18">
        <f t="shared" si="54"/>
        <v>-3.7593984962406068E-2</v>
      </c>
      <c r="J500" s="53">
        <f t="shared" si="56"/>
        <v>-0.10416666666666674</v>
      </c>
    </row>
    <row r="501" spans="1:10" x14ac:dyDescent="0.25">
      <c r="B501" s="10">
        <v>45127</v>
      </c>
      <c r="C501" s="13" t="s">
        <v>738</v>
      </c>
      <c r="D501" s="35" t="s">
        <v>739</v>
      </c>
      <c r="E501" s="16">
        <v>3.73</v>
      </c>
      <c r="F501" s="16">
        <v>2.42</v>
      </c>
      <c r="G501" s="12">
        <v>45132</v>
      </c>
      <c r="H501" s="17">
        <v>3.21</v>
      </c>
      <c r="I501" s="18">
        <f t="shared" si="54"/>
        <v>-0.1394101876675603</v>
      </c>
      <c r="J501" s="53">
        <f t="shared" si="56"/>
        <v>-0.39694656488549618</v>
      </c>
    </row>
    <row r="502" spans="1:10" x14ac:dyDescent="0.25">
      <c r="A502" s="10" t="s">
        <v>0</v>
      </c>
      <c r="B502" s="10">
        <v>45105</v>
      </c>
      <c r="C502" s="13" t="s">
        <v>691</v>
      </c>
      <c r="D502" s="35" t="s">
        <v>692</v>
      </c>
      <c r="E502" s="16">
        <v>9.4</v>
      </c>
      <c r="F502" s="16">
        <v>4.34</v>
      </c>
      <c r="G502" s="12">
        <v>45133</v>
      </c>
      <c r="H502" s="17">
        <v>13.14</v>
      </c>
      <c r="I502" s="18">
        <f t="shared" ref="I502:I533" si="57">(H502/E502-1)</f>
        <v>0.39787234042553199</v>
      </c>
      <c r="J502" s="53">
        <f t="shared" ref="J502:J533" si="58">(H502-E502)/(E502-F502)</f>
        <v>0.73913043478260865</v>
      </c>
    </row>
    <row r="503" spans="1:10" x14ac:dyDescent="0.25">
      <c r="B503" s="10">
        <v>45128</v>
      </c>
      <c r="C503" s="13" t="s">
        <v>750</v>
      </c>
      <c r="D503" s="35" t="s">
        <v>749</v>
      </c>
      <c r="E503" s="16">
        <v>2.02</v>
      </c>
      <c r="F503" s="16">
        <v>1.2</v>
      </c>
      <c r="G503" s="12">
        <v>45134</v>
      </c>
      <c r="H503" s="17">
        <v>1.68</v>
      </c>
      <c r="I503" s="18">
        <f t="shared" si="57"/>
        <v>-0.16831683168316836</v>
      </c>
      <c r="J503" s="53">
        <f t="shared" si="58"/>
        <v>-0.41463414634146351</v>
      </c>
    </row>
    <row r="504" spans="1:10" x14ac:dyDescent="0.25">
      <c r="B504" s="10">
        <v>45132</v>
      </c>
      <c r="C504" s="13" t="s">
        <v>757</v>
      </c>
      <c r="D504" s="35" t="s">
        <v>756</v>
      </c>
      <c r="E504" s="16">
        <v>0.36</v>
      </c>
      <c r="F504" s="16">
        <v>0.03</v>
      </c>
      <c r="G504" s="12">
        <v>45135</v>
      </c>
      <c r="H504" s="17">
        <v>0.39</v>
      </c>
      <c r="I504" s="18">
        <f t="shared" si="57"/>
        <v>8.3333333333333481E-2</v>
      </c>
      <c r="J504" s="53">
        <f t="shared" si="58"/>
        <v>9.0909090909090995E-2</v>
      </c>
    </row>
    <row r="505" spans="1:10" ht="14.25" customHeight="1" x14ac:dyDescent="0.25">
      <c r="A505" s="10" t="s">
        <v>0</v>
      </c>
      <c r="B505" s="10">
        <v>45127</v>
      </c>
      <c r="C505" s="13" t="s">
        <v>744</v>
      </c>
      <c r="D505" s="35" t="s">
        <v>745</v>
      </c>
      <c r="E505" s="16">
        <v>8.23</v>
      </c>
      <c r="F505" s="16">
        <v>4.7699999999999996</v>
      </c>
      <c r="G505" s="12">
        <v>45139</v>
      </c>
      <c r="H505" s="17">
        <v>6.75</v>
      </c>
      <c r="I505" s="18">
        <f t="shared" si="57"/>
        <v>-0.17982989064398547</v>
      </c>
      <c r="J505" s="53">
        <f t="shared" si="58"/>
        <v>-0.4277456647398844</v>
      </c>
    </row>
    <row r="506" spans="1:10" ht="14.25" customHeight="1" x14ac:dyDescent="0.25">
      <c r="A506" s="10" t="s">
        <v>0</v>
      </c>
      <c r="B506" s="10">
        <v>45135</v>
      </c>
      <c r="C506" s="13" t="s">
        <v>768</v>
      </c>
      <c r="D506" s="35" t="s">
        <v>769</v>
      </c>
      <c r="E506" s="16">
        <v>1.93</v>
      </c>
      <c r="F506" s="16">
        <v>1.1000000000000001</v>
      </c>
      <c r="G506" s="12">
        <v>45140</v>
      </c>
      <c r="H506" s="17">
        <v>1.18</v>
      </c>
      <c r="I506" s="18">
        <f t="shared" si="57"/>
        <v>-0.3886010362694301</v>
      </c>
      <c r="J506" s="53">
        <f t="shared" si="58"/>
        <v>-0.90361445783132543</v>
      </c>
    </row>
    <row r="507" spans="1:10" x14ac:dyDescent="0.25">
      <c r="A507" s="10" t="s">
        <v>0</v>
      </c>
      <c r="B507" s="10">
        <v>45134</v>
      </c>
      <c r="C507" s="13" t="s">
        <v>765</v>
      </c>
      <c r="D507" s="35" t="s">
        <v>764</v>
      </c>
      <c r="E507" s="16">
        <v>13.17</v>
      </c>
      <c r="F507" s="16">
        <v>7.81</v>
      </c>
      <c r="G507" s="12">
        <v>45140</v>
      </c>
      <c r="H507" s="17">
        <v>14.05</v>
      </c>
      <c r="I507" s="18">
        <f t="shared" si="57"/>
        <v>6.6818526955201296E-2</v>
      </c>
      <c r="J507" s="53">
        <f t="shared" si="58"/>
        <v>0.16417910447761208</v>
      </c>
    </row>
    <row r="508" spans="1:10" x14ac:dyDescent="0.25">
      <c r="B508" s="10">
        <v>45125</v>
      </c>
      <c r="C508" s="13" t="s">
        <v>732</v>
      </c>
      <c r="D508" s="35" t="s">
        <v>733</v>
      </c>
      <c r="E508" s="16">
        <v>7.92</v>
      </c>
      <c r="F508" s="16">
        <v>3.78</v>
      </c>
      <c r="G508" s="12">
        <v>45140</v>
      </c>
      <c r="H508" s="17">
        <v>6.5</v>
      </c>
      <c r="I508" s="18">
        <f t="shared" si="57"/>
        <v>-0.17929292929292928</v>
      </c>
      <c r="J508" s="53">
        <f t="shared" si="58"/>
        <v>-0.34299516908212552</v>
      </c>
    </row>
    <row r="509" spans="1:10" x14ac:dyDescent="0.25">
      <c r="A509" s="10" t="s">
        <v>0</v>
      </c>
      <c r="B509" s="10" t="s">
        <v>763</v>
      </c>
      <c r="C509" s="13" t="s">
        <v>762</v>
      </c>
      <c r="D509" s="35" t="s">
        <v>760</v>
      </c>
      <c r="E509" s="16">
        <v>10.515000000000001</v>
      </c>
      <c r="F509" s="16">
        <v>3.59</v>
      </c>
      <c r="G509" s="12">
        <v>45140</v>
      </c>
      <c r="H509" s="17">
        <v>7.28</v>
      </c>
      <c r="I509" s="18">
        <f t="shared" si="57"/>
        <v>-0.30765572990965284</v>
      </c>
      <c r="J509" s="53">
        <f t="shared" si="58"/>
        <v>-0.46714801444043319</v>
      </c>
    </row>
    <row r="510" spans="1:10" x14ac:dyDescent="0.25">
      <c r="A510" s="10" t="s">
        <v>0</v>
      </c>
      <c r="B510" s="10">
        <v>45139</v>
      </c>
      <c r="C510" s="13" t="s">
        <v>774</v>
      </c>
      <c r="D510" s="35" t="s">
        <v>775</v>
      </c>
      <c r="E510" s="16">
        <v>5.32</v>
      </c>
      <c r="F510" s="16">
        <v>2.3199999999999998</v>
      </c>
      <c r="G510" s="12">
        <v>45141</v>
      </c>
      <c r="H510" s="17">
        <v>4.7699999999999996</v>
      </c>
      <c r="I510" s="18">
        <f t="shared" si="57"/>
        <v>-0.10338345864661669</v>
      </c>
      <c r="J510" s="53">
        <f t="shared" si="58"/>
        <v>-0.18333333333333354</v>
      </c>
    </row>
    <row r="511" spans="1:10" x14ac:dyDescent="0.25">
      <c r="B511" s="10">
        <v>45140</v>
      </c>
      <c r="C511" s="13" t="s">
        <v>780</v>
      </c>
      <c r="D511" s="35" t="s">
        <v>781</v>
      </c>
      <c r="E511" s="16">
        <v>1.17</v>
      </c>
      <c r="F511" s="16">
        <v>0.75</v>
      </c>
      <c r="G511" s="12">
        <v>45141</v>
      </c>
      <c r="H511" s="17">
        <v>1.67</v>
      </c>
      <c r="I511" s="18">
        <f t="shared" si="57"/>
        <v>0.42735042735042739</v>
      </c>
      <c r="J511" s="53">
        <f t="shared" si="58"/>
        <v>1.1904761904761907</v>
      </c>
    </row>
    <row r="512" spans="1:10" x14ac:dyDescent="0.25">
      <c r="B512" s="10">
        <v>45140</v>
      </c>
      <c r="C512" s="13" t="s">
        <v>787</v>
      </c>
      <c r="D512" s="35" t="s">
        <v>786</v>
      </c>
      <c r="E512" s="16">
        <v>5.88</v>
      </c>
      <c r="F512" s="16">
        <v>3.25</v>
      </c>
      <c r="G512" s="12">
        <v>45145</v>
      </c>
      <c r="H512" s="17">
        <v>6.81</v>
      </c>
      <c r="I512" s="18">
        <f t="shared" si="57"/>
        <v>0.15816326530612246</v>
      </c>
      <c r="J512" s="53">
        <f t="shared" si="58"/>
        <v>0.35361216730038014</v>
      </c>
    </row>
    <row r="513" spans="1:10" x14ac:dyDescent="0.25">
      <c r="B513" s="10">
        <v>45141</v>
      </c>
      <c r="C513" s="13" t="s">
        <v>797</v>
      </c>
      <c r="D513" s="35" t="s">
        <v>796</v>
      </c>
      <c r="E513" s="16">
        <v>1.1599999999999999</v>
      </c>
      <c r="F513" s="16">
        <v>0.73</v>
      </c>
      <c r="G513" s="12">
        <v>45145</v>
      </c>
      <c r="H513" s="17">
        <v>1.1299999999999999</v>
      </c>
      <c r="I513" s="18">
        <f t="shared" si="57"/>
        <v>-2.5862068965517238E-2</v>
      </c>
      <c r="J513" s="53">
        <f t="shared" si="58"/>
        <v>-6.9767441860465185E-2</v>
      </c>
    </row>
    <row r="514" spans="1:10" x14ac:dyDescent="0.25">
      <c r="B514" s="10">
        <v>45141</v>
      </c>
      <c r="C514" s="13" t="s">
        <v>795</v>
      </c>
      <c r="D514" s="35" t="s">
        <v>794</v>
      </c>
      <c r="E514" s="16">
        <v>8.73</v>
      </c>
      <c r="F514" s="16">
        <v>4.54</v>
      </c>
      <c r="G514" s="12">
        <v>45145</v>
      </c>
      <c r="H514" s="17">
        <v>9.64</v>
      </c>
      <c r="I514" s="18">
        <f t="shared" si="57"/>
        <v>0.10423825887743421</v>
      </c>
      <c r="J514" s="53">
        <f t="shared" si="58"/>
        <v>0.21718377088305491</v>
      </c>
    </row>
    <row r="515" spans="1:10" x14ac:dyDescent="0.25">
      <c r="A515" s="10" t="s">
        <v>0</v>
      </c>
      <c r="B515" s="10">
        <v>45140</v>
      </c>
      <c r="C515" s="13" t="s">
        <v>790</v>
      </c>
      <c r="D515" s="35" t="s">
        <v>791</v>
      </c>
      <c r="E515" s="16">
        <v>5.91</v>
      </c>
      <c r="F515" s="16">
        <v>2.76</v>
      </c>
      <c r="G515" s="12">
        <v>45145</v>
      </c>
      <c r="H515" s="17">
        <v>8.24</v>
      </c>
      <c r="I515" s="18">
        <f t="shared" si="57"/>
        <v>0.39424703891708979</v>
      </c>
      <c r="J515" s="53">
        <f t="shared" si="58"/>
        <v>0.73968253968253961</v>
      </c>
    </row>
    <row r="516" spans="1:10" x14ac:dyDescent="0.25">
      <c r="B516" s="10">
        <v>45135</v>
      </c>
      <c r="C516" s="13" t="s">
        <v>770</v>
      </c>
      <c r="D516" s="35" t="s">
        <v>771</v>
      </c>
      <c r="E516" s="16">
        <v>4.3899999999999997</v>
      </c>
      <c r="F516" s="16">
        <v>2.41</v>
      </c>
      <c r="G516" s="12">
        <v>45145</v>
      </c>
      <c r="H516" s="17">
        <v>4.55</v>
      </c>
      <c r="I516" s="18">
        <f t="shared" si="57"/>
        <v>3.6446469248291535E-2</v>
      </c>
      <c r="J516" s="53">
        <f t="shared" si="58"/>
        <v>8.0808080808080898E-2</v>
      </c>
    </row>
    <row r="517" spans="1:10" x14ac:dyDescent="0.25">
      <c r="B517" s="10">
        <v>45145</v>
      </c>
      <c r="C517" s="13" t="s">
        <v>800</v>
      </c>
      <c r="D517" s="35" t="s">
        <v>801</v>
      </c>
      <c r="E517" s="16">
        <v>3.72</v>
      </c>
      <c r="F517" s="16">
        <v>1.83</v>
      </c>
      <c r="G517" s="12">
        <v>45148</v>
      </c>
      <c r="H517" s="17">
        <v>2.54</v>
      </c>
      <c r="I517" s="18">
        <f t="shared" si="57"/>
        <v>-0.31720430107526887</v>
      </c>
      <c r="J517" s="53">
        <f t="shared" si="58"/>
        <v>-0.62433862433862441</v>
      </c>
    </row>
    <row r="518" spans="1:10" x14ac:dyDescent="0.25">
      <c r="B518" s="10">
        <v>45148</v>
      </c>
      <c r="C518" s="13" t="s">
        <v>816</v>
      </c>
      <c r="D518" s="35" t="s">
        <v>817</v>
      </c>
      <c r="E518" s="16">
        <v>0.93</v>
      </c>
      <c r="F518" s="16">
        <v>0.59</v>
      </c>
      <c r="G518" s="12">
        <v>45149</v>
      </c>
      <c r="H518" s="17">
        <v>1.1000000000000001</v>
      </c>
      <c r="I518" s="18">
        <f t="shared" si="57"/>
        <v>0.18279569892473124</v>
      </c>
      <c r="J518" s="53">
        <f t="shared" si="58"/>
        <v>0.5</v>
      </c>
    </row>
    <row r="519" spans="1:10" x14ac:dyDescent="0.25">
      <c r="B519" s="10">
        <v>45147</v>
      </c>
      <c r="C519" s="13" t="s">
        <v>811</v>
      </c>
      <c r="D519" s="35" t="s">
        <v>812</v>
      </c>
      <c r="E519" s="16">
        <v>4.67</v>
      </c>
      <c r="F519" s="16">
        <v>2.8</v>
      </c>
      <c r="G519" s="12">
        <v>45152</v>
      </c>
      <c r="H519" s="17">
        <v>3.8</v>
      </c>
      <c r="I519" s="18">
        <f t="shared" si="57"/>
        <v>-0.18629550321199151</v>
      </c>
      <c r="J519" s="53">
        <f t="shared" si="58"/>
        <v>-0.46524064171122997</v>
      </c>
    </row>
    <row r="520" spans="1:10" x14ac:dyDescent="0.25">
      <c r="B520" s="10">
        <v>45140</v>
      </c>
      <c r="C520" s="13" t="s">
        <v>784</v>
      </c>
      <c r="D520" s="35" t="s">
        <v>785</v>
      </c>
      <c r="E520" s="16">
        <v>0.55000000000000004</v>
      </c>
      <c r="F520" s="16">
        <v>0.3</v>
      </c>
      <c r="G520" s="12">
        <v>45154</v>
      </c>
      <c r="H520" s="17">
        <v>0.41</v>
      </c>
      <c r="I520" s="18">
        <f t="shared" si="57"/>
        <v>-0.25454545454545463</v>
      </c>
      <c r="J520" s="53">
        <f t="shared" si="58"/>
        <v>-0.56000000000000016</v>
      </c>
    </row>
    <row r="521" spans="1:10" ht="14.25" customHeight="1" x14ac:dyDescent="0.25">
      <c r="A521" s="10" t="s">
        <v>0</v>
      </c>
      <c r="B521" s="10">
        <v>45152</v>
      </c>
      <c r="C521" s="13" t="s">
        <v>827</v>
      </c>
      <c r="D521" s="35" t="s">
        <v>828</v>
      </c>
      <c r="E521" s="16">
        <v>1.55</v>
      </c>
      <c r="F521" s="16">
        <v>0.56999999999999995</v>
      </c>
      <c r="G521" s="12">
        <v>45154</v>
      </c>
      <c r="H521" s="17">
        <v>1.06</v>
      </c>
      <c r="I521" s="18">
        <f t="shared" si="57"/>
        <v>-0.31612903225806455</v>
      </c>
      <c r="J521" s="53">
        <f t="shared" si="58"/>
        <v>-0.49999999999999994</v>
      </c>
    </row>
    <row r="522" spans="1:10" x14ac:dyDescent="0.25">
      <c r="B522" s="10">
        <v>45152</v>
      </c>
      <c r="C522" s="13" t="s">
        <v>824</v>
      </c>
      <c r="D522" s="35" t="s">
        <v>823</v>
      </c>
      <c r="E522" s="16">
        <v>1</v>
      </c>
      <c r="F522" s="16">
        <v>0.54</v>
      </c>
      <c r="G522" s="12">
        <v>45155</v>
      </c>
      <c r="H522" s="17">
        <v>0.68</v>
      </c>
      <c r="I522" s="18">
        <f t="shared" si="57"/>
        <v>-0.31999999999999995</v>
      </c>
      <c r="J522" s="53">
        <f t="shared" si="58"/>
        <v>-0.69565217391304346</v>
      </c>
    </row>
    <row r="523" spans="1:10" ht="14.25" customHeight="1" x14ac:dyDescent="0.25">
      <c r="A523" s="10" t="s">
        <v>0</v>
      </c>
      <c r="B523" s="10">
        <v>45155</v>
      </c>
      <c r="C523" s="13" t="s">
        <v>834</v>
      </c>
      <c r="D523" s="35" t="s">
        <v>835</v>
      </c>
      <c r="E523" s="16">
        <v>1.22</v>
      </c>
      <c r="F523" s="16">
        <v>0.48</v>
      </c>
      <c r="G523" s="12">
        <v>45156</v>
      </c>
      <c r="H523" s="17">
        <v>0.48</v>
      </c>
      <c r="I523" s="18">
        <f t="shared" si="57"/>
        <v>-0.60655737704918034</v>
      </c>
      <c r="J523" s="53">
        <f t="shared" si="58"/>
        <v>-1</v>
      </c>
    </row>
    <row r="524" spans="1:10" x14ac:dyDescent="0.25">
      <c r="B524" s="10">
        <v>45155</v>
      </c>
      <c r="C524" s="13" t="s">
        <v>843</v>
      </c>
      <c r="D524" s="35" t="s">
        <v>842</v>
      </c>
      <c r="E524" s="16">
        <v>1.75</v>
      </c>
      <c r="F524" s="16">
        <v>1</v>
      </c>
      <c r="G524" s="12">
        <v>45159</v>
      </c>
      <c r="H524" s="17">
        <v>1.64</v>
      </c>
      <c r="I524" s="18">
        <f t="shared" si="57"/>
        <v>-6.2857142857142945E-2</v>
      </c>
      <c r="J524" s="53">
        <f t="shared" si="58"/>
        <v>-0.14666666666666681</v>
      </c>
    </row>
    <row r="525" spans="1:10" x14ac:dyDescent="0.25">
      <c r="B525" s="10">
        <v>45152</v>
      </c>
      <c r="C525" s="13" t="s">
        <v>825</v>
      </c>
      <c r="D525" s="35" t="s">
        <v>822</v>
      </c>
      <c r="E525" s="16">
        <v>5.4</v>
      </c>
      <c r="F525" s="16">
        <v>3.63</v>
      </c>
      <c r="G525" s="12">
        <v>45159</v>
      </c>
      <c r="H525" s="17">
        <v>4.38</v>
      </c>
      <c r="I525" s="18">
        <f t="shared" si="57"/>
        <v>-0.18888888888888899</v>
      </c>
      <c r="J525" s="53">
        <f t="shared" si="58"/>
        <v>-0.5762711864406781</v>
      </c>
    </row>
    <row r="526" spans="1:10" x14ac:dyDescent="0.25">
      <c r="B526" s="10">
        <v>45159</v>
      </c>
      <c r="C526" s="13" t="s">
        <v>845</v>
      </c>
      <c r="D526" s="35" t="s">
        <v>844</v>
      </c>
      <c r="E526" s="16">
        <v>5.27</v>
      </c>
      <c r="F526" s="16">
        <v>3.44</v>
      </c>
      <c r="G526" s="12">
        <v>45161</v>
      </c>
      <c r="H526" s="17">
        <v>4.8</v>
      </c>
      <c r="I526" s="18">
        <f t="shared" si="57"/>
        <v>-8.9184060721062552E-2</v>
      </c>
      <c r="J526" s="53">
        <f t="shared" si="58"/>
        <v>-0.25683060109289607</v>
      </c>
    </row>
    <row r="527" spans="1:10" x14ac:dyDescent="0.25">
      <c r="A527" s="10" t="s">
        <v>0</v>
      </c>
      <c r="B527" s="10">
        <v>45162</v>
      </c>
      <c r="C527" s="13" t="s">
        <v>862</v>
      </c>
      <c r="D527" s="35" t="s">
        <v>863</v>
      </c>
      <c r="E527" s="16">
        <v>6.07</v>
      </c>
      <c r="F527" s="16">
        <v>2.38</v>
      </c>
      <c r="G527" s="12">
        <v>37492</v>
      </c>
      <c r="H527" s="17">
        <v>8.5</v>
      </c>
      <c r="I527" s="18">
        <f t="shared" si="57"/>
        <v>0.40032948929159806</v>
      </c>
      <c r="J527" s="53">
        <f t="shared" si="58"/>
        <v>0.65853658536585347</v>
      </c>
    </row>
    <row r="528" spans="1:10" x14ac:dyDescent="0.25">
      <c r="B528" s="10">
        <v>45160</v>
      </c>
      <c r="C528" s="13" t="s">
        <v>854</v>
      </c>
      <c r="D528" s="35" t="s">
        <v>855</v>
      </c>
      <c r="E528" s="16">
        <v>2.65</v>
      </c>
      <c r="F528" s="16">
        <v>0.27</v>
      </c>
      <c r="G528" s="12">
        <v>45166</v>
      </c>
      <c r="H528" s="17">
        <v>2.1800000000000002</v>
      </c>
      <c r="I528" s="18">
        <f t="shared" si="57"/>
        <v>-0.1773584905660377</v>
      </c>
      <c r="J528" s="53">
        <f t="shared" si="58"/>
        <v>-0.19747899159663856</v>
      </c>
    </row>
    <row r="529" spans="1:11" ht="14.25" customHeight="1" x14ac:dyDescent="0.25">
      <c r="A529" s="10" t="s">
        <v>0</v>
      </c>
      <c r="B529" s="10">
        <v>45161</v>
      </c>
      <c r="C529" s="13" t="s">
        <v>858</v>
      </c>
      <c r="D529" s="35" t="s">
        <v>859</v>
      </c>
      <c r="E529" s="16">
        <v>1.57</v>
      </c>
      <c r="F529" s="16">
        <v>0.67</v>
      </c>
      <c r="G529" s="12">
        <v>45166</v>
      </c>
      <c r="H529" s="17">
        <v>1.31</v>
      </c>
      <c r="I529" s="18">
        <f t="shared" si="57"/>
        <v>-0.16560509554140124</v>
      </c>
      <c r="J529" s="53">
        <f t="shared" si="58"/>
        <v>-0.28888888888888892</v>
      </c>
    </row>
    <row r="530" spans="1:11" x14ac:dyDescent="0.25">
      <c r="A530" s="10" t="s">
        <v>0</v>
      </c>
      <c r="B530" s="10">
        <v>45162</v>
      </c>
      <c r="C530" s="13" t="s">
        <v>867</v>
      </c>
      <c r="D530" s="35" t="s">
        <v>866</v>
      </c>
      <c r="E530" s="16">
        <v>2.2999999999999998</v>
      </c>
      <c r="F530" s="16">
        <v>1.47</v>
      </c>
      <c r="G530" s="12">
        <v>45166</v>
      </c>
      <c r="H530" s="17">
        <v>2.4</v>
      </c>
      <c r="I530" s="18">
        <f t="shared" si="57"/>
        <v>4.3478260869565188E-2</v>
      </c>
      <c r="J530" s="53">
        <f t="shared" si="58"/>
        <v>0.1204819277108435</v>
      </c>
    </row>
    <row r="531" spans="1:11" x14ac:dyDescent="0.25">
      <c r="A531" s="10" t="s">
        <v>0</v>
      </c>
      <c r="B531" s="10">
        <v>45163</v>
      </c>
      <c r="C531" s="13" t="s">
        <v>873</v>
      </c>
      <c r="D531" s="35" t="s">
        <v>872</v>
      </c>
      <c r="E531" s="16">
        <v>1.145</v>
      </c>
      <c r="F531" s="16">
        <v>0.44</v>
      </c>
      <c r="G531" s="12">
        <v>45166</v>
      </c>
      <c r="H531" s="17">
        <v>0.88</v>
      </c>
      <c r="I531" s="18">
        <f t="shared" si="57"/>
        <v>-0.23144104803493448</v>
      </c>
      <c r="J531" s="53">
        <f t="shared" si="58"/>
        <v>-0.37588652482269502</v>
      </c>
    </row>
    <row r="532" spans="1:11" x14ac:dyDescent="0.25">
      <c r="A532" s="10" t="s">
        <v>0</v>
      </c>
      <c r="B532" s="10">
        <v>45162</v>
      </c>
      <c r="C532" s="13" t="s">
        <v>865</v>
      </c>
      <c r="D532" s="35" t="s">
        <v>864</v>
      </c>
      <c r="E532" s="16">
        <v>2.15</v>
      </c>
      <c r="F532" s="16">
        <v>1.25</v>
      </c>
      <c r="G532" s="12">
        <v>45166</v>
      </c>
      <c r="H532" s="17">
        <v>2.58</v>
      </c>
      <c r="I532" s="18">
        <f t="shared" si="57"/>
        <v>0.20000000000000018</v>
      </c>
      <c r="J532" s="53">
        <f t="shared" si="58"/>
        <v>0.47777777777777802</v>
      </c>
    </row>
    <row r="533" spans="1:11" x14ac:dyDescent="0.25">
      <c r="B533" s="10">
        <v>45166</v>
      </c>
      <c r="C533" s="13" t="s">
        <v>877</v>
      </c>
      <c r="D533" s="127" t="s">
        <v>876</v>
      </c>
      <c r="E533" s="16">
        <v>1.81</v>
      </c>
      <c r="F533" s="16">
        <v>0.72</v>
      </c>
      <c r="G533" s="12">
        <v>45169</v>
      </c>
      <c r="H533" s="17">
        <v>2.61</v>
      </c>
      <c r="I533" s="18">
        <f t="shared" si="57"/>
        <v>0.44198895027624308</v>
      </c>
      <c r="J533" s="53">
        <f t="shared" si="58"/>
        <v>0.73394495412844019</v>
      </c>
      <c r="K533" t="s">
        <v>0</v>
      </c>
    </row>
    <row r="534" spans="1:11" x14ac:dyDescent="0.25">
      <c r="B534" s="10">
        <v>45166</v>
      </c>
      <c r="C534" s="13" t="s">
        <v>879</v>
      </c>
      <c r="D534" s="127" t="s">
        <v>878</v>
      </c>
      <c r="E534" s="16">
        <v>11.32</v>
      </c>
      <c r="F534" s="16">
        <v>8.65</v>
      </c>
      <c r="G534" s="12">
        <v>45169</v>
      </c>
      <c r="H534" s="17">
        <v>13.43</v>
      </c>
      <c r="I534" s="18">
        <f t="shared" ref="I534:I565" si="59">(H534/E534-1)</f>
        <v>0.18639575971731448</v>
      </c>
      <c r="J534" s="53">
        <f t="shared" ref="J534:J559" si="60">(H534-E534)/(E534-F534)</f>
        <v>0.79026217228464402</v>
      </c>
      <c r="K534" t="s">
        <v>0</v>
      </c>
    </row>
    <row r="535" spans="1:11" x14ac:dyDescent="0.25">
      <c r="A535" s="10" t="s">
        <v>0</v>
      </c>
      <c r="B535" s="10">
        <v>45168</v>
      </c>
      <c r="C535" s="13" t="s">
        <v>889</v>
      </c>
      <c r="D535" s="35" t="s">
        <v>890</v>
      </c>
      <c r="E535" s="16">
        <v>1.49</v>
      </c>
      <c r="F535" s="16">
        <v>0.64</v>
      </c>
      <c r="G535" s="12">
        <v>45169</v>
      </c>
      <c r="H535" s="17">
        <v>2.37</v>
      </c>
      <c r="I535" s="18">
        <f t="shared" si="59"/>
        <v>0.59060402684563762</v>
      </c>
      <c r="J535" s="53">
        <f t="shared" si="60"/>
        <v>1.0352941176470589</v>
      </c>
    </row>
    <row r="536" spans="1:11" x14ac:dyDescent="0.25">
      <c r="B536" s="10">
        <v>45167</v>
      </c>
      <c r="C536" s="13" t="s">
        <v>883</v>
      </c>
      <c r="D536" s="35" t="s">
        <v>882</v>
      </c>
      <c r="E536" s="16">
        <v>0.7</v>
      </c>
      <c r="F536" s="16">
        <v>0.41</v>
      </c>
      <c r="G536" s="12">
        <v>45170</v>
      </c>
      <c r="H536" s="17">
        <v>0.56000000000000005</v>
      </c>
      <c r="I536" s="18">
        <f t="shared" si="59"/>
        <v>-0.19999999999999984</v>
      </c>
      <c r="J536" s="53">
        <f t="shared" si="60"/>
        <v>-0.48275862068965486</v>
      </c>
    </row>
    <row r="537" spans="1:11" x14ac:dyDescent="0.25">
      <c r="B537" s="10">
        <v>45161</v>
      </c>
      <c r="C537" s="13" t="s">
        <v>856</v>
      </c>
      <c r="D537" s="35" t="s">
        <v>857</v>
      </c>
      <c r="E537" s="16">
        <v>5.2</v>
      </c>
      <c r="F537" s="16">
        <v>2.9</v>
      </c>
      <c r="G537" s="12">
        <v>45175</v>
      </c>
      <c r="H537" s="17">
        <v>4.95</v>
      </c>
      <c r="I537" s="18">
        <f t="shared" si="59"/>
        <v>-4.8076923076923128E-2</v>
      </c>
      <c r="J537" s="53">
        <f t="shared" si="60"/>
        <v>-0.10869565217391303</v>
      </c>
    </row>
    <row r="538" spans="1:11" x14ac:dyDescent="0.25">
      <c r="A538" s="10" t="s">
        <v>0</v>
      </c>
      <c r="B538" s="10">
        <v>45162</v>
      </c>
      <c r="C538" s="13" t="s">
        <v>869</v>
      </c>
      <c r="D538" s="35" t="s">
        <v>868</v>
      </c>
      <c r="E538" s="16">
        <v>3.95</v>
      </c>
      <c r="F538" s="16">
        <v>1.08</v>
      </c>
      <c r="G538" s="12">
        <v>45174</v>
      </c>
      <c r="H538" s="17">
        <v>4.68</v>
      </c>
      <c r="I538" s="18">
        <f t="shared" si="59"/>
        <v>0.18481012658227836</v>
      </c>
      <c r="J538" s="53">
        <f t="shared" si="60"/>
        <v>0.25435540069686396</v>
      </c>
    </row>
    <row r="539" spans="1:11" ht="14.25" customHeight="1" x14ac:dyDescent="0.25">
      <c r="A539" s="12"/>
      <c r="B539" s="10">
        <v>45175</v>
      </c>
      <c r="C539" s="13" t="s">
        <v>879</v>
      </c>
      <c r="D539" s="127" t="s">
        <v>902</v>
      </c>
      <c r="E539" s="16">
        <v>10.75</v>
      </c>
      <c r="F539" s="16">
        <v>8.65</v>
      </c>
      <c r="G539" s="12">
        <v>45182</v>
      </c>
      <c r="H539" s="17">
        <v>9.16</v>
      </c>
      <c r="I539" s="18">
        <f t="shared" si="59"/>
        <v>-0.14790697674418607</v>
      </c>
      <c r="J539" s="53">
        <f t="shared" si="60"/>
        <v>-0.75714285714285723</v>
      </c>
    </row>
    <row r="540" spans="1:11" x14ac:dyDescent="0.25">
      <c r="B540" s="10">
        <v>45182</v>
      </c>
      <c r="C540" s="13" t="s">
        <v>915</v>
      </c>
      <c r="D540" s="127" t="s">
        <v>914</v>
      </c>
      <c r="E540" s="16">
        <v>11.35</v>
      </c>
      <c r="F540" s="16">
        <v>9.1</v>
      </c>
      <c r="G540" s="12">
        <v>45183</v>
      </c>
      <c r="H540" s="17">
        <v>11.19</v>
      </c>
      <c r="I540" s="18">
        <f t="shared" si="59"/>
        <v>-1.4096916299559448E-2</v>
      </c>
      <c r="J540" s="53">
        <f t="shared" si="60"/>
        <v>-7.111111111111118E-2</v>
      </c>
      <c r="K540" t="s">
        <v>0</v>
      </c>
    </row>
    <row r="541" spans="1:11" ht="14.25" customHeight="1" x14ac:dyDescent="0.25">
      <c r="A541" s="12"/>
      <c r="B541" s="10">
        <v>45176</v>
      </c>
      <c r="C541" s="13" t="s">
        <v>877</v>
      </c>
      <c r="D541" s="127" t="s">
        <v>903</v>
      </c>
      <c r="E541" s="16">
        <v>1.9</v>
      </c>
      <c r="F541" s="16">
        <v>1.1000000000000001</v>
      </c>
      <c r="G541" s="12">
        <v>45183</v>
      </c>
      <c r="H541" s="17">
        <v>2.13</v>
      </c>
      <c r="I541" s="18">
        <f t="shared" si="59"/>
        <v>0.1210526315789473</v>
      </c>
      <c r="J541" s="53">
        <f t="shared" si="60"/>
        <v>0.28750000000000003</v>
      </c>
    </row>
    <row r="542" spans="1:11" x14ac:dyDescent="0.25">
      <c r="B542" s="10">
        <v>45180</v>
      </c>
      <c r="C542" s="13" t="s">
        <v>909</v>
      </c>
      <c r="D542" s="35" t="s">
        <v>908</v>
      </c>
      <c r="E542" s="16">
        <v>1.05</v>
      </c>
      <c r="F542" s="16">
        <v>0.4</v>
      </c>
      <c r="G542" s="12">
        <v>45183</v>
      </c>
      <c r="H542" s="17">
        <v>0.69</v>
      </c>
      <c r="I542" s="18">
        <f t="shared" si="59"/>
        <v>-0.34285714285714297</v>
      </c>
      <c r="J542" s="53">
        <f t="shared" si="60"/>
        <v>-0.55384615384615399</v>
      </c>
    </row>
    <row r="543" spans="1:11" ht="14.25" customHeight="1" x14ac:dyDescent="0.25">
      <c r="A543" s="10" t="s">
        <v>0</v>
      </c>
      <c r="B543" s="10">
        <v>45168</v>
      </c>
      <c r="C543" s="13" t="s">
        <v>901</v>
      </c>
      <c r="D543" s="35" t="s">
        <v>885</v>
      </c>
      <c r="E543" s="16">
        <v>2.74</v>
      </c>
      <c r="F543" s="16">
        <v>1.5</v>
      </c>
      <c r="G543" s="12">
        <v>45184</v>
      </c>
      <c r="H543" s="17">
        <v>1.61</v>
      </c>
      <c r="I543" s="18">
        <f t="shared" si="59"/>
        <v>-0.41240875912408759</v>
      </c>
      <c r="J543" s="53">
        <f t="shared" si="60"/>
        <v>-0.91129032258064513</v>
      </c>
    </row>
    <row r="544" spans="1:11" ht="14.25" customHeight="1" x14ac:dyDescent="0.25">
      <c r="A544" s="12"/>
      <c r="B544" s="10">
        <v>45184</v>
      </c>
      <c r="C544" s="13" t="s">
        <v>927</v>
      </c>
      <c r="D544" s="127" t="s">
        <v>926</v>
      </c>
      <c r="E544" s="16">
        <v>1.48</v>
      </c>
      <c r="F544" s="16">
        <v>0.67</v>
      </c>
      <c r="G544" s="12">
        <v>45184</v>
      </c>
      <c r="H544" s="17">
        <v>0.92</v>
      </c>
      <c r="I544" s="18">
        <f t="shared" si="59"/>
        <v>-0.3783783783783784</v>
      </c>
      <c r="J544" s="53">
        <f t="shared" si="60"/>
        <v>-0.69135802469135799</v>
      </c>
    </row>
    <row r="545" spans="1:10" ht="14.25" customHeight="1" x14ac:dyDescent="0.25">
      <c r="A545" s="12"/>
      <c r="B545" s="10">
        <v>45184</v>
      </c>
      <c r="C545" s="13" t="s">
        <v>931</v>
      </c>
      <c r="D545" s="127" t="s">
        <v>930</v>
      </c>
      <c r="E545" s="16">
        <v>1.59</v>
      </c>
      <c r="F545" s="16">
        <v>1.01</v>
      </c>
      <c r="G545" s="12">
        <v>45187</v>
      </c>
      <c r="H545" s="17">
        <v>1.34</v>
      </c>
      <c r="I545" s="18">
        <f t="shared" si="59"/>
        <v>-0.15723270440251569</v>
      </c>
      <c r="J545" s="53">
        <f t="shared" si="60"/>
        <v>-0.43103448275862066</v>
      </c>
    </row>
    <row r="546" spans="1:10" x14ac:dyDescent="0.25">
      <c r="B546" s="10">
        <v>45184</v>
      </c>
      <c r="C546" s="13" t="s">
        <v>935</v>
      </c>
      <c r="D546" s="35" t="s">
        <v>934</v>
      </c>
      <c r="E546" s="16">
        <v>4.24</v>
      </c>
      <c r="F546" s="16">
        <v>2.5099999999999998</v>
      </c>
      <c r="G546" s="12">
        <v>45187</v>
      </c>
      <c r="H546" s="17">
        <v>3.98</v>
      </c>
      <c r="I546" s="18">
        <f t="shared" si="59"/>
        <v>-6.1320754716981174E-2</v>
      </c>
      <c r="J546" s="53">
        <f t="shared" si="60"/>
        <v>-0.15028901734104055</v>
      </c>
    </row>
    <row r="547" spans="1:10" x14ac:dyDescent="0.25">
      <c r="B547" s="10">
        <v>45182</v>
      </c>
      <c r="C547" s="13" t="s">
        <v>919</v>
      </c>
      <c r="D547" s="35" t="s">
        <v>918</v>
      </c>
      <c r="E547" s="16">
        <v>10.44</v>
      </c>
      <c r="F547" s="16">
        <v>4.6500000000000004</v>
      </c>
      <c r="G547" s="12">
        <v>45189</v>
      </c>
      <c r="H547" s="17">
        <v>9.68</v>
      </c>
      <c r="I547" s="18">
        <f t="shared" si="59"/>
        <v>-7.2796934865900331E-2</v>
      </c>
      <c r="J547" s="53">
        <f t="shared" si="60"/>
        <v>-0.13126079447322969</v>
      </c>
    </row>
    <row r="548" spans="1:10" x14ac:dyDescent="0.25">
      <c r="A548" s="10" t="s">
        <v>0</v>
      </c>
      <c r="B548" s="10">
        <v>45180</v>
      </c>
      <c r="C548" s="13" t="s">
        <v>907</v>
      </c>
      <c r="D548" s="35" t="s">
        <v>906</v>
      </c>
      <c r="E548" s="16">
        <v>6.53</v>
      </c>
      <c r="F548" s="16">
        <v>2.93</v>
      </c>
      <c r="G548" s="12">
        <v>45189</v>
      </c>
      <c r="H548" s="17">
        <v>6.53</v>
      </c>
      <c r="I548" s="18">
        <f t="shared" si="59"/>
        <v>0</v>
      </c>
      <c r="J548" s="53">
        <f t="shared" si="60"/>
        <v>0</v>
      </c>
    </row>
    <row r="549" spans="1:10" x14ac:dyDescent="0.25">
      <c r="A549" s="10" t="s">
        <v>0</v>
      </c>
      <c r="B549" s="10">
        <v>45189</v>
      </c>
      <c r="C549" s="13" t="s">
        <v>943</v>
      </c>
      <c r="D549" s="35" t="s">
        <v>942</v>
      </c>
      <c r="E549" s="16">
        <v>5.89</v>
      </c>
      <c r="F549" s="16">
        <v>2.98</v>
      </c>
      <c r="G549" s="12">
        <v>45195</v>
      </c>
      <c r="H549" s="17">
        <v>4.1900000000000004</v>
      </c>
      <c r="I549" s="18">
        <f t="shared" si="59"/>
        <v>-0.28862478777589129</v>
      </c>
      <c r="J549" s="53">
        <f t="shared" si="60"/>
        <v>-0.58419243986254277</v>
      </c>
    </row>
    <row r="550" spans="1:10" x14ac:dyDescent="0.25">
      <c r="B550" s="10">
        <v>45190</v>
      </c>
      <c r="C550" s="13" t="s">
        <v>948</v>
      </c>
      <c r="D550" s="35" t="s">
        <v>720</v>
      </c>
      <c r="E550" s="16">
        <v>1.68</v>
      </c>
      <c r="F550" s="16">
        <v>0.82</v>
      </c>
      <c r="G550" s="12">
        <v>45194</v>
      </c>
      <c r="H550" s="17">
        <v>1.32</v>
      </c>
      <c r="I550" s="18">
        <f t="shared" si="59"/>
        <v>-0.21428571428571419</v>
      </c>
      <c r="J550" s="53">
        <f t="shared" si="60"/>
        <v>-0.41860465116279055</v>
      </c>
    </row>
    <row r="551" spans="1:10" x14ac:dyDescent="0.25">
      <c r="B551" s="10">
        <v>45182</v>
      </c>
      <c r="C551" s="13" t="s">
        <v>913</v>
      </c>
      <c r="D551" s="35" t="s">
        <v>912</v>
      </c>
      <c r="E551" s="16">
        <v>2.15</v>
      </c>
      <c r="F551" s="16">
        <v>1.31</v>
      </c>
      <c r="G551" s="12">
        <v>45201</v>
      </c>
      <c r="H551" s="17">
        <v>2.62</v>
      </c>
      <c r="I551" s="18">
        <f t="shared" si="59"/>
        <v>0.21860465116279082</v>
      </c>
      <c r="J551" s="53">
        <f t="shared" si="60"/>
        <v>0.55952380952380987</v>
      </c>
    </row>
    <row r="552" spans="1:10" x14ac:dyDescent="0.25">
      <c r="B552" s="10">
        <v>45195</v>
      </c>
      <c r="C552" s="13" t="s">
        <v>955</v>
      </c>
      <c r="D552" s="127" t="s">
        <v>953</v>
      </c>
      <c r="E552" s="16">
        <v>8.31</v>
      </c>
      <c r="F552" s="16">
        <v>4.5599999999999996</v>
      </c>
      <c r="G552" s="12">
        <v>45202</v>
      </c>
      <c r="H552" s="17">
        <v>6.75</v>
      </c>
      <c r="I552" s="18">
        <f t="shared" si="59"/>
        <v>-0.18772563176895307</v>
      </c>
      <c r="J552" s="53">
        <f t="shared" si="60"/>
        <v>-0.41600000000000004</v>
      </c>
    </row>
    <row r="553" spans="1:10" x14ac:dyDescent="0.25">
      <c r="B553" s="10">
        <v>45188</v>
      </c>
      <c r="C553" s="13" t="s">
        <v>941</v>
      </c>
      <c r="D553" s="35" t="s">
        <v>940</v>
      </c>
      <c r="E553" s="16">
        <v>2.21</v>
      </c>
      <c r="F553" s="16">
        <v>0.76</v>
      </c>
      <c r="G553" s="12">
        <v>45202</v>
      </c>
      <c r="H553" s="17">
        <v>2.5299999999999998</v>
      </c>
      <c r="I553" s="18">
        <f t="shared" si="59"/>
        <v>0.14479638009049767</v>
      </c>
      <c r="J553" s="53">
        <f t="shared" si="60"/>
        <v>0.22068965517241368</v>
      </c>
    </row>
    <row r="554" spans="1:10" x14ac:dyDescent="0.25">
      <c r="B554" s="10">
        <v>45195</v>
      </c>
      <c r="C554" s="13" t="s">
        <v>956</v>
      </c>
      <c r="D554" s="127" t="s">
        <v>954</v>
      </c>
      <c r="E554" s="16">
        <v>2.4300000000000002</v>
      </c>
      <c r="F554" s="16">
        <v>1.46</v>
      </c>
      <c r="G554" s="12">
        <v>45202</v>
      </c>
      <c r="H554" s="17">
        <v>1.95</v>
      </c>
      <c r="I554" s="18">
        <f t="shared" si="59"/>
        <v>-0.19753086419753096</v>
      </c>
      <c r="J554" s="53">
        <f t="shared" si="60"/>
        <v>-0.4948453608247424</v>
      </c>
    </row>
    <row r="555" spans="1:10" x14ac:dyDescent="0.25">
      <c r="B555" s="10">
        <v>45201</v>
      </c>
      <c r="C555" s="13" t="s">
        <v>959</v>
      </c>
      <c r="D555" s="35" t="s">
        <v>960</v>
      </c>
      <c r="E555" s="16">
        <v>0.69</v>
      </c>
      <c r="F555" s="16">
        <v>0.39</v>
      </c>
      <c r="G555" s="12">
        <v>45202</v>
      </c>
      <c r="H555" s="17">
        <v>0.56999999999999995</v>
      </c>
      <c r="I555" s="18">
        <f t="shared" si="59"/>
        <v>-0.17391304347826086</v>
      </c>
      <c r="J555" s="53">
        <f t="shared" si="60"/>
        <v>-0.40000000000000008</v>
      </c>
    </row>
    <row r="556" spans="1:10" x14ac:dyDescent="0.25">
      <c r="B556" s="10">
        <v>45201</v>
      </c>
      <c r="C556" s="13" t="s">
        <v>961</v>
      </c>
      <c r="D556" s="127" t="s">
        <v>962</v>
      </c>
      <c r="E556" s="16">
        <v>4.75</v>
      </c>
      <c r="F556" s="16">
        <v>3.53</v>
      </c>
      <c r="G556" s="12">
        <v>45203</v>
      </c>
      <c r="H556" s="17">
        <v>3.47</v>
      </c>
      <c r="I556" s="18">
        <f t="shared" si="59"/>
        <v>-0.26947368421052631</v>
      </c>
      <c r="J556" s="53">
        <f t="shared" si="60"/>
        <v>-1.0491803278688521</v>
      </c>
    </row>
    <row r="557" spans="1:10" x14ac:dyDescent="0.25">
      <c r="B557" s="10">
        <v>45202</v>
      </c>
      <c r="C557" s="13" t="s">
        <v>967</v>
      </c>
      <c r="D557" s="35" t="s">
        <v>968</v>
      </c>
      <c r="E557" s="16">
        <v>7.16</v>
      </c>
      <c r="F557" s="16">
        <v>2.87</v>
      </c>
      <c r="G557" s="12">
        <v>45203</v>
      </c>
      <c r="H557" s="17">
        <v>5.4</v>
      </c>
      <c r="I557" s="18">
        <f t="shared" si="59"/>
        <v>-0.24581005586592175</v>
      </c>
      <c r="J557" s="53">
        <f t="shared" si="60"/>
        <v>-0.41025641025641019</v>
      </c>
    </row>
    <row r="558" spans="1:10" x14ac:dyDescent="0.25">
      <c r="B558" s="10">
        <v>45202</v>
      </c>
      <c r="C558" s="13" t="s">
        <v>969</v>
      </c>
      <c r="D558" s="35" t="s">
        <v>970</v>
      </c>
      <c r="E558" s="16">
        <v>6.06</v>
      </c>
      <c r="F558" s="16">
        <v>2.86</v>
      </c>
      <c r="G558" s="12">
        <v>45204</v>
      </c>
      <c r="H558" s="17">
        <v>5.97</v>
      </c>
      <c r="I558" s="18">
        <f t="shared" si="59"/>
        <v>-1.4851485148514865E-2</v>
      </c>
      <c r="J558" s="53">
        <f t="shared" si="60"/>
        <v>-2.8124999999999959E-2</v>
      </c>
    </row>
    <row r="559" spans="1:10" x14ac:dyDescent="0.25">
      <c r="B559" s="10">
        <v>45205</v>
      </c>
      <c r="C559" s="13" t="s">
        <v>976</v>
      </c>
      <c r="D559" s="35" t="s">
        <v>974</v>
      </c>
      <c r="E559" s="16">
        <v>4.25</v>
      </c>
      <c r="F559" s="16">
        <v>1.5</v>
      </c>
      <c r="G559" s="12">
        <v>45205</v>
      </c>
      <c r="H559" s="17">
        <v>4.17</v>
      </c>
      <c r="I559" s="18">
        <f t="shared" si="59"/>
        <v>-1.8823529411764683E-2</v>
      </c>
      <c r="J559" s="53">
        <f t="shared" si="60"/>
        <v>-2.9090909090909115E-2</v>
      </c>
    </row>
    <row r="560" spans="1:10" ht="14.25" customHeight="1" x14ac:dyDescent="0.25">
      <c r="A560" s="10" t="s">
        <v>0</v>
      </c>
      <c r="B560" s="10">
        <v>45205</v>
      </c>
      <c r="C560" s="13" t="s">
        <v>978</v>
      </c>
      <c r="D560" s="35" t="s">
        <v>977</v>
      </c>
      <c r="E560" s="83">
        <v>4.5599999999999996</v>
      </c>
      <c r="F560" s="16">
        <v>3.12</v>
      </c>
      <c r="G560" s="12">
        <v>45208</v>
      </c>
      <c r="H560" s="17">
        <v>4.58</v>
      </c>
      <c r="I560" s="18">
        <f t="shared" si="59"/>
        <v>4.3859649122808264E-3</v>
      </c>
      <c r="J560" s="53">
        <f>(H560-E560)/(E560-F560)/2</f>
        <v>6.9444444444446071E-3</v>
      </c>
    </row>
    <row r="561" spans="1:10" x14ac:dyDescent="0.25">
      <c r="A561" s="10" t="s">
        <v>0</v>
      </c>
      <c r="B561" s="10">
        <v>45205</v>
      </c>
      <c r="C561" s="13" t="s">
        <v>979</v>
      </c>
      <c r="D561" s="35" t="s">
        <v>980</v>
      </c>
      <c r="E561" s="16">
        <v>6.69</v>
      </c>
      <c r="F561" s="16">
        <v>3.37</v>
      </c>
      <c r="G561" s="12">
        <v>45208</v>
      </c>
      <c r="H561" s="17">
        <v>9.52</v>
      </c>
      <c r="I561" s="18">
        <f t="shared" si="59"/>
        <v>0.42301943198804182</v>
      </c>
      <c r="J561" s="53">
        <f>(H561-E561)/(E561-F561)</f>
        <v>0.85240963855421659</v>
      </c>
    </row>
    <row r="562" spans="1:10" x14ac:dyDescent="0.25">
      <c r="B562" s="10">
        <v>45208</v>
      </c>
      <c r="C562" s="13" t="s">
        <v>989</v>
      </c>
      <c r="D562" s="35" t="s">
        <v>985</v>
      </c>
      <c r="E562" s="16">
        <v>9.15</v>
      </c>
      <c r="F562" s="16">
        <v>7.04</v>
      </c>
      <c r="G562" s="12">
        <v>45210</v>
      </c>
      <c r="H562" s="17">
        <v>11.79</v>
      </c>
      <c r="I562" s="18">
        <f t="shared" si="59"/>
        <v>0.28852459016393439</v>
      </c>
      <c r="J562" s="53">
        <f>(H562-E562)/(E562-F562)</f>
        <v>1.2511848341232219</v>
      </c>
    </row>
    <row r="563" spans="1:10" x14ac:dyDescent="0.25">
      <c r="B563" s="10">
        <v>45205</v>
      </c>
      <c r="C563" s="13" t="s">
        <v>983</v>
      </c>
      <c r="D563" s="35" t="s">
        <v>984</v>
      </c>
      <c r="E563" s="16">
        <v>5.25</v>
      </c>
      <c r="F563" s="16">
        <v>2.85</v>
      </c>
      <c r="G563" s="12">
        <v>45211</v>
      </c>
      <c r="H563" s="17">
        <v>10.119999999999999</v>
      </c>
      <c r="I563" s="18">
        <f t="shared" si="59"/>
        <v>0.92761904761904757</v>
      </c>
      <c r="J563" s="53">
        <f>(H563-E563)/(E563-F563)</f>
        <v>2.0291666666666663</v>
      </c>
    </row>
    <row r="564" spans="1:10" x14ac:dyDescent="0.25">
      <c r="B564" s="10">
        <v>45210</v>
      </c>
      <c r="C564" s="13" t="s">
        <v>1003</v>
      </c>
      <c r="D564" s="35" t="s">
        <v>1004</v>
      </c>
      <c r="E564" s="83">
        <v>1.93</v>
      </c>
      <c r="F564" s="16">
        <v>1.48</v>
      </c>
      <c r="G564" s="12">
        <v>45211</v>
      </c>
      <c r="H564" s="17">
        <v>2.08</v>
      </c>
      <c r="I564" s="18">
        <f t="shared" si="59"/>
        <v>7.7720207253886064E-2</v>
      </c>
      <c r="J564" s="53">
        <f>(H564-E564)/(E564-F564)/2</f>
        <v>0.16666666666666682</v>
      </c>
    </row>
    <row r="565" spans="1:10" x14ac:dyDescent="0.25">
      <c r="B565" s="10">
        <v>45209</v>
      </c>
      <c r="C565" s="13" t="s">
        <v>995</v>
      </c>
      <c r="D565" s="35" t="s">
        <v>994</v>
      </c>
      <c r="E565" s="16">
        <v>6.28</v>
      </c>
      <c r="F565" s="16">
        <v>2.12</v>
      </c>
      <c r="G565" s="12">
        <v>45212</v>
      </c>
      <c r="H565" s="17">
        <v>10.16</v>
      </c>
      <c r="I565" s="18">
        <f t="shared" si="59"/>
        <v>0.61783439490445846</v>
      </c>
      <c r="J565" s="53">
        <f t="shared" ref="J565:J570" si="61">(H565-E565)/(E565-F565)</f>
        <v>0.9326923076923076</v>
      </c>
    </row>
    <row r="566" spans="1:10" x14ac:dyDescent="0.25">
      <c r="B566" s="10">
        <v>45210</v>
      </c>
      <c r="C566" s="13" t="s">
        <v>1001</v>
      </c>
      <c r="D566" s="35" t="s">
        <v>999</v>
      </c>
      <c r="E566" s="16">
        <v>2.4900000000000002</v>
      </c>
      <c r="F566" s="16">
        <v>1.57</v>
      </c>
      <c r="G566" s="12">
        <v>45212</v>
      </c>
      <c r="H566" s="17">
        <v>1.57</v>
      </c>
      <c r="I566" s="18">
        <f t="shared" ref="I566:I568" si="62">(H566/E566-1)</f>
        <v>-0.36947791164658639</v>
      </c>
      <c r="J566" s="53">
        <f t="shared" si="61"/>
        <v>-1</v>
      </c>
    </row>
    <row r="567" spans="1:10" x14ac:dyDescent="0.25">
      <c r="B567" s="10">
        <v>45210</v>
      </c>
      <c r="C567" s="13" t="s">
        <v>1002</v>
      </c>
      <c r="D567" s="35" t="s">
        <v>1000</v>
      </c>
      <c r="E567" s="16">
        <v>8.3000000000000007</v>
      </c>
      <c r="F567" s="16">
        <v>5.18</v>
      </c>
      <c r="G567" s="12">
        <v>45212</v>
      </c>
      <c r="H567" s="17">
        <v>6.47</v>
      </c>
      <c r="I567" s="18">
        <f t="shared" si="62"/>
        <v>-0.22048192771084352</v>
      </c>
      <c r="J567" s="53">
        <f t="shared" si="61"/>
        <v>-0.58653846153846168</v>
      </c>
    </row>
    <row r="568" spans="1:10" x14ac:dyDescent="0.25">
      <c r="A568" t="s">
        <v>0</v>
      </c>
      <c r="B568" s="10">
        <v>45209</v>
      </c>
      <c r="C568" s="13" t="s">
        <v>998</v>
      </c>
      <c r="D568" s="35" t="s">
        <v>997</v>
      </c>
      <c r="E568" s="16">
        <v>0.81</v>
      </c>
      <c r="F568" s="16">
        <v>0.49</v>
      </c>
      <c r="G568" s="12">
        <v>45215</v>
      </c>
      <c r="H568" s="17">
        <v>0.93</v>
      </c>
      <c r="I568" s="18">
        <f t="shared" si="62"/>
        <v>0.14814814814814814</v>
      </c>
      <c r="J568" s="53">
        <f t="shared" si="61"/>
        <v>0.37499999999999989</v>
      </c>
    </row>
    <row r="569" spans="1:10" x14ac:dyDescent="0.25">
      <c r="B569" s="10">
        <v>45211</v>
      </c>
      <c r="C569" s="13" t="s">
        <v>1006</v>
      </c>
      <c r="D569" s="35" t="s">
        <v>1005</v>
      </c>
      <c r="E569" s="16">
        <v>8.51</v>
      </c>
      <c r="F569" s="16">
        <v>5.98</v>
      </c>
      <c r="G569" s="12">
        <v>45215</v>
      </c>
      <c r="H569" s="17">
        <v>6.99</v>
      </c>
      <c r="I569" s="18">
        <f t="shared" ref="I569:I575" si="63">(H569/E569-1)</f>
        <v>-0.17861339600470028</v>
      </c>
      <c r="J569" s="53">
        <f t="shared" si="61"/>
        <v>-0.60079051383399207</v>
      </c>
    </row>
    <row r="570" spans="1:10" x14ac:dyDescent="0.25">
      <c r="B570" s="10">
        <v>45212</v>
      </c>
      <c r="C570" s="13" t="s">
        <v>1011</v>
      </c>
      <c r="D570" s="35" t="s">
        <v>1004</v>
      </c>
      <c r="E570" s="16">
        <v>1.85</v>
      </c>
      <c r="F570" s="16">
        <v>1.0900000000000001</v>
      </c>
      <c r="G570" s="12">
        <v>45217</v>
      </c>
      <c r="H570" s="17">
        <v>1.47</v>
      </c>
      <c r="I570" s="18">
        <f t="shared" si="63"/>
        <v>-0.20540540540540542</v>
      </c>
      <c r="J570" s="53">
        <f t="shared" si="61"/>
        <v>-0.50000000000000011</v>
      </c>
    </row>
    <row r="571" spans="1:10" x14ac:dyDescent="0.25">
      <c r="B571" s="10">
        <v>45208</v>
      </c>
      <c r="C571" s="13" t="s">
        <v>996</v>
      </c>
      <c r="D571" s="35" t="s">
        <v>993</v>
      </c>
      <c r="E571" s="83">
        <v>2.63</v>
      </c>
      <c r="F571" s="16">
        <v>0.86</v>
      </c>
      <c r="G571" s="12">
        <v>45218</v>
      </c>
      <c r="H571" s="17">
        <v>0.16</v>
      </c>
      <c r="I571" s="18">
        <f t="shared" si="63"/>
        <v>-0.93916349809885935</v>
      </c>
      <c r="J571" s="53">
        <f>(H571-E571)/(E571-F571)/2</f>
        <v>-0.69774011299435024</v>
      </c>
    </row>
    <row r="572" spans="1:10" x14ac:dyDescent="0.25">
      <c r="B572" s="10">
        <v>45216</v>
      </c>
      <c r="C572" s="13" t="s">
        <v>1020</v>
      </c>
      <c r="D572" s="35" t="s">
        <v>1019</v>
      </c>
      <c r="E572" s="16">
        <v>10.74</v>
      </c>
      <c r="F572" s="16">
        <v>7.6</v>
      </c>
      <c r="G572" s="12">
        <v>45218</v>
      </c>
      <c r="H572" s="17">
        <v>9.3699999999999992</v>
      </c>
      <c r="I572" s="18">
        <f t="shared" si="63"/>
        <v>-0.12756052141527008</v>
      </c>
      <c r="J572" s="53">
        <f>(H572-E572)/(E572-F572)</f>
        <v>-0.43630573248407667</v>
      </c>
    </row>
    <row r="573" spans="1:10" x14ac:dyDescent="0.25">
      <c r="B573" s="10" t="s">
        <v>1042</v>
      </c>
      <c r="C573" s="13" t="s">
        <v>1043</v>
      </c>
      <c r="D573" s="35" t="s">
        <v>1036</v>
      </c>
      <c r="E573" s="16">
        <v>3.1949999999999998</v>
      </c>
      <c r="F573" s="16">
        <v>0.51</v>
      </c>
      <c r="G573" s="12">
        <v>45590</v>
      </c>
      <c r="H573" s="17">
        <v>1.47</v>
      </c>
      <c r="I573" s="18">
        <f t="shared" si="63"/>
        <v>-0.539906103286385</v>
      </c>
      <c r="J573" s="53">
        <f>(H573-E573)/(E573-F573)</f>
        <v>-0.64245810055865926</v>
      </c>
    </row>
    <row r="574" spans="1:10" x14ac:dyDescent="0.25">
      <c r="B574" s="10">
        <v>45223</v>
      </c>
      <c r="C574" s="13" t="s">
        <v>1034</v>
      </c>
      <c r="D574" s="127" t="s">
        <v>1035</v>
      </c>
      <c r="E574" s="16">
        <v>10.029999999999999</v>
      </c>
      <c r="F574" s="16">
        <v>7.95</v>
      </c>
      <c r="G574" s="12">
        <v>45225</v>
      </c>
      <c r="H574" s="17">
        <v>9.5500000000000007</v>
      </c>
      <c r="I574" s="18">
        <f t="shared" si="63"/>
        <v>-4.7856430707876263E-2</v>
      </c>
      <c r="J574" s="53">
        <f>(H574-E574)/(E574-F574)</f>
        <v>-0.2307692307692302</v>
      </c>
    </row>
    <row r="575" spans="1:10" x14ac:dyDescent="0.25">
      <c r="B575" s="10">
        <v>45216</v>
      </c>
      <c r="C575" s="13" t="s">
        <v>1017</v>
      </c>
      <c r="D575" s="35" t="s">
        <v>1018</v>
      </c>
      <c r="E575" s="83">
        <v>3.22</v>
      </c>
      <c r="F575" s="16">
        <v>0.68</v>
      </c>
      <c r="G575" s="12">
        <v>45225</v>
      </c>
      <c r="H575" s="17">
        <v>0.71</v>
      </c>
      <c r="I575" s="18">
        <f t="shared" si="63"/>
        <v>-0.77950310559006208</v>
      </c>
      <c r="J575" s="53">
        <f>(H575-E575)/(E575-F575)/2</f>
        <v>-0.49409448818897644</v>
      </c>
    </row>
    <row r="576" spans="1:10" x14ac:dyDescent="0.25">
      <c r="B576" s="10">
        <v>45218</v>
      </c>
      <c r="C576" s="13" t="s">
        <v>1026</v>
      </c>
      <c r="D576" s="35" t="s">
        <v>1027</v>
      </c>
      <c r="E576" s="16">
        <v>1.06</v>
      </c>
      <c r="F576" s="16">
        <v>0.5</v>
      </c>
      <c r="G576" s="12">
        <v>45225</v>
      </c>
      <c r="H576" s="17">
        <v>0.73</v>
      </c>
      <c r="I576" s="18">
        <f t="shared" ref="I576:I592" si="64">(H576/E576-1)</f>
        <v>-0.31132075471698117</v>
      </c>
      <c r="J576" s="53">
        <f t="shared" ref="J576:J593" si="65">(H576-E576)/(E576-F576)</f>
        <v>-0.5892857142857143</v>
      </c>
    </row>
    <row r="577" spans="1:10" x14ac:dyDescent="0.25">
      <c r="B577" s="10" t="s">
        <v>1045</v>
      </c>
      <c r="C577" s="13" t="s">
        <v>1044</v>
      </c>
      <c r="D577" s="35" t="s">
        <v>992</v>
      </c>
      <c r="E577" s="16">
        <v>3.43</v>
      </c>
      <c r="F577" s="16">
        <v>1.44</v>
      </c>
      <c r="G577" s="12">
        <v>45225</v>
      </c>
      <c r="H577" s="17">
        <v>3.37</v>
      </c>
      <c r="I577" s="18">
        <f t="shared" si="64"/>
        <v>-1.7492711370262426E-2</v>
      </c>
      <c r="J577" s="53">
        <f t="shared" si="65"/>
        <v>-3.0150753768844244E-2</v>
      </c>
    </row>
    <row r="578" spans="1:10" x14ac:dyDescent="0.25">
      <c r="B578" s="10">
        <v>45222</v>
      </c>
      <c r="C578" s="13" t="s">
        <v>1033</v>
      </c>
      <c r="D578" s="35" t="s">
        <v>1029</v>
      </c>
      <c r="E578" s="16">
        <v>3.26</v>
      </c>
      <c r="F578" s="16">
        <v>2.19</v>
      </c>
      <c r="G578" s="12">
        <v>45230</v>
      </c>
      <c r="H578" s="17">
        <v>3.48</v>
      </c>
      <c r="I578" s="18">
        <f t="shared" si="64"/>
        <v>6.7484662576687171E-2</v>
      </c>
      <c r="J578" s="53">
        <f t="shared" si="65"/>
        <v>0.20560747663551424</v>
      </c>
    </row>
    <row r="579" spans="1:10" x14ac:dyDescent="0.25">
      <c r="B579" s="10">
        <v>45223</v>
      </c>
      <c r="C579" s="13" t="s">
        <v>1039</v>
      </c>
      <c r="D579" s="35" t="s">
        <v>1038</v>
      </c>
      <c r="E579" s="16">
        <v>4.6900000000000004</v>
      </c>
      <c r="F579" s="16">
        <v>2.5099999999999998</v>
      </c>
      <c r="G579" s="12">
        <v>45230</v>
      </c>
      <c r="H579" s="17">
        <v>4.3</v>
      </c>
      <c r="I579" s="18">
        <f t="shared" si="64"/>
        <v>-8.3155650319829522E-2</v>
      </c>
      <c r="J579" s="53">
        <f t="shared" si="65"/>
        <v>-0.17889908256880754</v>
      </c>
    </row>
    <row r="580" spans="1:10" x14ac:dyDescent="0.25">
      <c r="B580" s="10" t="s">
        <v>1058</v>
      </c>
      <c r="C580" s="13" t="s">
        <v>1059</v>
      </c>
      <c r="D580" s="127" t="s">
        <v>1056</v>
      </c>
      <c r="E580" s="16">
        <v>15.285</v>
      </c>
      <c r="F580" s="16">
        <v>12.68</v>
      </c>
      <c r="G580" s="12">
        <v>45232</v>
      </c>
      <c r="H580" s="17">
        <v>17.14</v>
      </c>
      <c r="I580" s="18">
        <f t="shared" si="64"/>
        <v>0.12136081125286236</v>
      </c>
      <c r="J580" s="53">
        <f t="shared" si="65"/>
        <v>0.71209213051823417</v>
      </c>
    </row>
    <row r="581" spans="1:10" x14ac:dyDescent="0.25">
      <c r="B581" s="10" t="s">
        <v>1058</v>
      </c>
      <c r="C581" s="13" t="s">
        <v>1060</v>
      </c>
      <c r="D581" s="35" t="s">
        <v>1057</v>
      </c>
      <c r="E581" s="16">
        <v>2.19</v>
      </c>
      <c r="F581" s="16">
        <v>0.92</v>
      </c>
      <c r="G581" s="12">
        <v>45236</v>
      </c>
      <c r="H581" s="17">
        <v>3.43</v>
      </c>
      <c r="I581" s="18">
        <f t="shared" si="64"/>
        <v>0.56621004566210065</v>
      </c>
      <c r="J581" s="53">
        <f t="shared" si="65"/>
        <v>0.97637795275590566</v>
      </c>
    </row>
    <row r="582" spans="1:10" x14ac:dyDescent="0.25">
      <c r="B582" s="10">
        <v>45232</v>
      </c>
      <c r="C582" s="13" t="s">
        <v>1062</v>
      </c>
      <c r="D582" s="35" t="s">
        <v>1061</v>
      </c>
      <c r="E582" s="16">
        <v>5.94</v>
      </c>
      <c r="F582" s="16">
        <v>2.73</v>
      </c>
      <c r="G582" s="12">
        <v>45236</v>
      </c>
      <c r="H582" s="17">
        <v>6.34</v>
      </c>
      <c r="I582" s="18">
        <f t="shared" si="64"/>
        <v>6.7340067340067256E-2</v>
      </c>
      <c r="J582" s="53">
        <f t="shared" si="65"/>
        <v>0.12461059190031135</v>
      </c>
    </row>
    <row r="583" spans="1:10" x14ac:dyDescent="0.25">
      <c r="A583" s="10" t="s">
        <v>0</v>
      </c>
      <c r="B583" s="10">
        <v>45229</v>
      </c>
      <c r="C583" s="13" t="s">
        <v>1051</v>
      </c>
      <c r="D583" s="35" t="s">
        <v>1050</v>
      </c>
      <c r="E583" s="16">
        <v>2.7</v>
      </c>
      <c r="F583" s="16">
        <v>1.66</v>
      </c>
      <c r="G583" s="12">
        <v>45239</v>
      </c>
      <c r="H583" s="17">
        <v>2.1800000000000002</v>
      </c>
      <c r="I583" s="18">
        <f t="shared" si="64"/>
        <v>-0.19259259259259254</v>
      </c>
      <c r="J583" s="53">
        <f t="shared" si="65"/>
        <v>-0.49999999999999989</v>
      </c>
    </row>
    <row r="584" spans="1:10" ht="14.25" customHeight="1" x14ac:dyDescent="0.25">
      <c r="A584" s="10" t="s">
        <v>0</v>
      </c>
      <c r="B584" s="10">
        <v>45236</v>
      </c>
      <c r="C584" s="13" t="s">
        <v>1065</v>
      </c>
      <c r="D584" s="35" t="s">
        <v>1064</v>
      </c>
      <c r="E584" s="16">
        <v>3.84</v>
      </c>
      <c r="F584" s="16">
        <v>1.98</v>
      </c>
      <c r="G584" s="12">
        <v>45239</v>
      </c>
      <c r="H584" s="17">
        <v>4.3899999999999997</v>
      </c>
      <c r="I584" s="18">
        <f t="shared" si="64"/>
        <v>0.14322916666666652</v>
      </c>
      <c r="J584" s="53">
        <f t="shared" si="65"/>
        <v>0.2956989247311827</v>
      </c>
    </row>
    <row r="585" spans="1:10" x14ac:dyDescent="0.25">
      <c r="B585" s="10">
        <v>45237</v>
      </c>
      <c r="C585" s="13" t="s">
        <v>1071</v>
      </c>
      <c r="D585" s="35" t="s">
        <v>1066</v>
      </c>
      <c r="E585" s="16">
        <v>13.47</v>
      </c>
      <c r="F585" s="16">
        <v>9.5500000000000007</v>
      </c>
      <c r="G585" s="12">
        <v>45240</v>
      </c>
      <c r="H585" s="17">
        <v>10.81</v>
      </c>
      <c r="I585" s="18">
        <f t="shared" si="64"/>
        <v>-0.19747587230883445</v>
      </c>
      <c r="J585" s="53">
        <f t="shared" si="65"/>
        <v>-0.6785714285714286</v>
      </c>
    </row>
    <row r="586" spans="1:10" x14ac:dyDescent="0.25">
      <c r="B586" s="10">
        <v>45238</v>
      </c>
      <c r="C586" s="13" t="s">
        <v>1075</v>
      </c>
      <c r="D586" s="35" t="s">
        <v>1074</v>
      </c>
      <c r="E586" s="16">
        <v>9.75</v>
      </c>
      <c r="F586" s="16">
        <v>5.22</v>
      </c>
      <c r="G586" s="12">
        <v>45243</v>
      </c>
      <c r="H586" s="17">
        <v>10.96</v>
      </c>
      <c r="I586" s="18">
        <f t="shared" si="64"/>
        <v>0.12410256410256415</v>
      </c>
      <c r="J586" s="53">
        <f t="shared" si="65"/>
        <v>0.26710816777041962</v>
      </c>
    </row>
    <row r="587" spans="1:10" x14ac:dyDescent="0.25">
      <c r="B587" s="10">
        <v>45238</v>
      </c>
      <c r="C587" s="13" t="s">
        <v>1076</v>
      </c>
      <c r="D587" s="35" t="s">
        <v>1077</v>
      </c>
      <c r="E587" s="16">
        <v>2.23</v>
      </c>
      <c r="F587" s="16">
        <v>1.02</v>
      </c>
      <c r="G587" s="12">
        <v>45243</v>
      </c>
      <c r="H587" s="17">
        <v>2.35</v>
      </c>
      <c r="I587" s="18">
        <f t="shared" si="64"/>
        <v>5.3811659192825267E-2</v>
      </c>
      <c r="J587" s="53">
        <f t="shared" si="65"/>
        <v>9.917355371900835E-2</v>
      </c>
    </row>
    <row r="588" spans="1:10" x14ac:dyDescent="0.25">
      <c r="B588" s="10">
        <v>45238</v>
      </c>
      <c r="C588" s="13" t="s">
        <v>1078</v>
      </c>
      <c r="D588" s="35" t="s">
        <v>1079</v>
      </c>
      <c r="E588" s="16">
        <v>8.32</v>
      </c>
      <c r="F588" s="16">
        <v>5.35</v>
      </c>
      <c r="G588" s="12">
        <v>45243</v>
      </c>
      <c r="H588" s="17">
        <v>8.32</v>
      </c>
      <c r="I588" s="18">
        <f t="shared" si="64"/>
        <v>0</v>
      </c>
      <c r="J588" s="53">
        <f t="shared" si="65"/>
        <v>0</v>
      </c>
    </row>
    <row r="589" spans="1:10" x14ac:dyDescent="0.25">
      <c r="B589" s="10">
        <v>45240</v>
      </c>
      <c r="C589" s="13" t="s">
        <v>1089</v>
      </c>
      <c r="D589" s="35" t="s">
        <v>1088</v>
      </c>
      <c r="E589" s="16">
        <v>1.61</v>
      </c>
      <c r="F589" s="16">
        <v>0.93</v>
      </c>
      <c r="G589" s="12">
        <v>45243</v>
      </c>
      <c r="H589" s="17">
        <v>0.94</v>
      </c>
      <c r="I589" s="18">
        <f t="shared" si="64"/>
        <v>-0.41614906832298149</v>
      </c>
      <c r="J589" s="53">
        <f t="shared" si="65"/>
        <v>-0.98529411764705899</v>
      </c>
    </row>
    <row r="590" spans="1:10" x14ac:dyDescent="0.25">
      <c r="A590" s="10" t="s">
        <v>0</v>
      </c>
      <c r="B590" s="10">
        <v>45237</v>
      </c>
      <c r="C590" s="13" t="s">
        <v>1067</v>
      </c>
      <c r="D590" s="35" t="s">
        <v>1068</v>
      </c>
      <c r="E590" s="16">
        <v>3.52</v>
      </c>
      <c r="F590" s="16">
        <v>2.1</v>
      </c>
      <c r="G590" s="12">
        <v>45244</v>
      </c>
      <c r="H590" s="17">
        <v>2.92</v>
      </c>
      <c r="I590" s="18">
        <f t="shared" si="64"/>
        <v>-0.17045454545454553</v>
      </c>
      <c r="J590" s="53">
        <f t="shared" si="65"/>
        <v>-0.42253521126760574</v>
      </c>
    </row>
    <row r="591" spans="1:10" x14ac:dyDescent="0.25">
      <c r="B591" s="10">
        <v>45238</v>
      </c>
      <c r="C591" s="13" t="s">
        <v>1082</v>
      </c>
      <c r="D591" s="35" t="s">
        <v>1083</v>
      </c>
      <c r="E591" s="16">
        <v>3.36</v>
      </c>
      <c r="F591" s="16">
        <v>2.42</v>
      </c>
      <c r="G591" s="12">
        <v>45244</v>
      </c>
      <c r="H591" s="17">
        <v>3.21</v>
      </c>
      <c r="I591" s="18">
        <f t="shared" si="64"/>
        <v>-4.4642857142857095E-2</v>
      </c>
      <c r="J591" s="53">
        <f t="shared" si="65"/>
        <v>-0.15957446808510631</v>
      </c>
    </row>
    <row r="592" spans="1:10" x14ac:dyDescent="0.25">
      <c r="B592" s="10">
        <v>45239</v>
      </c>
      <c r="C592" s="13" t="s">
        <v>1090</v>
      </c>
      <c r="D592" s="35" t="s">
        <v>1091</v>
      </c>
      <c r="E592" s="16">
        <v>4.3099999999999996</v>
      </c>
      <c r="F592" s="16">
        <v>2.77</v>
      </c>
      <c r="G592" s="12">
        <v>45244</v>
      </c>
      <c r="H592" s="17">
        <v>3.42</v>
      </c>
      <c r="I592" s="18">
        <f t="shared" si="64"/>
        <v>-0.20649651972157768</v>
      </c>
      <c r="J592" s="53">
        <f t="shared" si="65"/>
        <v>-0.57792207792207784</v>
      </c>
    </row>
    <row r="593" spans="1:10" x14ac:dyDescent="0.25">
      <c r="B593" s="10">
        <v>45250</v>
      </c>
      <c r="C593" s="13" t="s">
        <v>1104</v>
      </c>
      <c r="D593" s="35" t="s">
        <v>1103</v>
      </c>
      <c r="E593" s="16">
        <v>1.81</v>
      </c>
      <c r="F593" s="16">
        <v>1.1299999999999999</v>
      </c>
      <c r="G593" s="12">
        <v>45252</v>
      </c>
      <c r="H593" s="17">
        <v>1.81</v>
      </c>
      <c r="I593" s="18">
        <f>(H593/E593-1)</f>
        <v>0</v>
      </c>
      <c r="J593" s="53">
        <f t="shared" si="65"/>
        <v>0</v>
      </c>
    </row>
    <row r="594" spans="1:10" x14ac:dyDescent="0.25">
      <c r="B594" s="10">
        <v>45250</v>
      </c>
      <c r="C594" s="13" t="s">
        <v>1106</v>
      </c>
      <c r="D594" s="127" t="s">
        <v>1105</v>
      </c>
      <c r="E594" s="16">
        <v>0.63</v>
      </c>
      <c r="F594" s="16">
        <v>0.46</v>
      </c>
      <c r="G594" s="12">
        <v>45252</v>
      </c>
      <c r="H594" s="17">
        <v>0.67</v>
      </c>
      <c r="I594" s="18">
        <f t="shared" ref="I594:I603" si="66">(H594/E594-1)</f>
        <v>6.3492063492063489E-2</v>
      </c>
      <c r="J594" s="53">
        <f>(H594-E594)/(E594-F594)</f>
        <v>0.23529411764705904</v>
      </c>
    </row>
    <row r="595" spans="1:10" x14ac:dyDescent="0.25">
      <c r="A595" s="10" t="s">
        <v>0</v>
      </c>
      <c r="B595" s="10">
        <v>45253</v>
      </c>
      <c r="C595" s="13" t="s">
        <v>1117</v>
      </c>
      <c r="D595" s="35" t="s">
        <v>1114</v>
      </c>
      <c r="E595" s="16">
        <v>3.81</v>
      </c>
      <c r="F595" s="16">
        <v>1.84</v>
      </c>
      <c r="G595" s="12">
        <v>45258</v>
      </c>
      <c r="H595" s="17">
        <v>4.28</v>
      </c>
      <c r="I595" s="18">
        <f t="shared" si="66"/>
        <v>0.12335958005249359</v>
      </c>
      <c r="J595" s="53">
        <f t="shared" ref="J595:J599" si="67">(H595-E595)/(E595-F595)</f>
        <v>0.23857868020304579</v>
      </c>
    </row>
    <row r="596" spans="1:10" x14ac:dyDescent="0.25">
      <c r="B596" s="10">
        <v>45254</v>
      </c>
      <c r="C596" s="13" t="s">
        <v>1120</v>
      </c>
      <c r="D596" s="127" t="s">
        <v>1121</v>
      </c>
      <c r="E596" s="16">
        <v>3.33</v>
      </c>
      <c r="F596" s="16">
        <v>2.21</v>
      </c>
      <c r="G596" s="12">
        <v>45258</v>
      </c>
      <c r="H596" s="17">
        <v>4.2</v>
      </c>
      <c r="I596" s="18">
        <f t="shared" si="66"/>
        <v>0.26126126126126126</v>
      </c>
      <c r="J596" s="53">
        <f t="shared" si="67"/>
        <v>0.7767857142857143</v>
      </c>
    </row>
    <row r="597" spans="1:10" x14ac:dyDescent="0.25">
      <c r="B597" s="10">
        <v>45253</v>
      </c>
      <c r="C597" s="13" t="s">
        <v>1119</v>
      </c>
      <c r="D597" s="35" t="s">
        <v>1115</v>
      </c>
      <c r="E597" s="16">
        <v>0.6</v>
      </c>
      <c r="F597" s="16">
        <v>0.2</v>
      </c>
      <c r="G597" s="12">
        <v>45258</v>
      </c>
      <c r="H597" s="17">
        <v>0.47</v>
      </c>
      <c r="I597" s="18">
        <f t="shared" si="66"/>
        <v>-0.21666666666666667</v>
      </c>
      <c r="J597" s="53">
        <f t="shared" si="67"/>
        <v>-0.32500000000000001</v>
      </c>
    </row>
    <row r="598" spans="1:10" x14ac:dyDescent="0.25">
      <c r="A598" s="10" t="s">
        <v>0</v>
      </c>
      <c r="B598" s="10">
        <v>45252</v>
      </c>
      <c r="C598" s="13" t="s">
        <v>1111</v>
      </c>
      <c r="D598" s="35" t="s">
        <v>1110</v>
      </c>
      <c r="E598" s="16">
        <v>4.05</v>
      </c>
      <c r="F598" s="16">
        <v>2.5299999999999998</v>
      </c>
      <c r="G598" s="12">
        <v>45259</v>
      </c>
      <c r="H598" s="17">
        <v>4.42</v>
      </c>
      <c r="I598" s="18">
        <f t="shared" si="66"/>
        <v>9.135802469135812E-2</v>
      </c>
      <c r="J598" s="53">
        <f t="shared" si="67"/>
        <v>0.24342105263157901</v>
      </c>
    </row>
    <row r="599" spans="1:10" x14ac:dyDescent="0.25">
      <c r="A599" s="10" t="s">
        <v>0</v>
      </c>
      <c r="B599" s="10">
        <v>45253</v>
      </c>
      <c r="C599" s="13" t="s">
        <v>1112</v>
      </c>
      <c r="D599" s="35" t="s">
        <v>1113</v>
      </c>
      <c r="E599" s="16">
        <v>5.0199999999999996</v>
      </c>
      <c r="F599" s="16">
        <v>3.15</v>
      </c>
      <c r="G599" s="12">
        <v>45260</v>
      </c>
      <c r="H599" s="17">
        <v>3.81</v>
      </c>
      <c r="I599" s="18">
        <f t="shared" si="66"/>
        <v>-0.24103585657370508</v>
      </c>
      <c r="J599" s="53">
        <f t="shared" si="67"/>
        <v>-0.64705882352941158</v>
      </c>
    </row>
    <row r="600" spans="1:10" x14ac:dyDescent="0.25">
      <c r="B600" s="10">
        <v>45253</v>
      </c>
      <c r="C600" s="13" t="s">
        <v>1118</v>
      </c>
      <c r="D600" s="35" t="s">
        <v>1116</v>
      </c>
      <c r="E600" s="83">
        <v>8.7899999999999991</v>
      </c>
      <c r="F600" s="16">
        <v>4.58</v>
      </c>
      <c r="G600" s="12">
        <v>45261</v>
      </c>
      <c r="H600" s="17">
        <v>11.66</v>
      </c>
      <c r="I600" s="18">
        <f t="shared" si="66"/>
        <v>0.32650739476678048</v>
      </c>
      <c r="J600" s="53">
        <f>(H600-E600)/(E600-F600)/2</f>
        <v>0.34085510688836124</v>
      </c>
    </row>
    <row r="601" spans="1:10" x14ac:dyDescent="0.25">
      <c r="B601" s="10">
        <v>45254</v>
      </c>
      <c r="C601" s="13" t="s">
        <v>1124</v>
      </c>
      <c r="D601" s="35" t="s">
        <v>1123</v>
      </c>
      <c r="E601" s="83">
        <v>11.2</v>
      </c>
      <c r="F601" s="16">
        <v>4.05</v>
      </c>
      <c r="G601" s="12">
        <v>45261</v>
      </c>
      <c r="H601" s="17">
        <v>10.19</v>
      </c>
      <c r="I601" s="18">
        <f t="shared" si="66"/>
        <v>-9.0178571428571441E-2</v>
      </c>
      <c r="J601" s="53">
        <f>(H601-E601)/(E601-F601)/2</f>
        <v>-7.0629370629370622E-2</v>
      </c>
    </row>
    <row r="602" spans="1:10" x14ac:dyDescent="0.25">
      <c r="B602" s="10">
        <v>45246</v>
      </c>
      <c r="C602" s="13" t="s">
        <v>1099</v>
      </c>
      <c r="D602" s="35" t="s">
        <v>1100</v>
      </c>
      <c r="E602" s="16">
        <v>15.6</v>
      </c>
      <c r="F602" s="16">
        <v>6.36</v>
      </c>
      <c r="G602" s="12">
        <v>45266</v>
      </c>
      <c r="H602" s="17">
        <v>23.73</v>
      </c>
      <c r="I602" s="18">
        <f t="shared" si="66"/>
        <v>0.5211538461538463</v>
      </c>
      <c r="J602" s="53">
        <f t="shared" ref="J602:J611" si="68">(H602-E602)/(E602-F602)</f>
        <v>0.87987012987013014</v>
      </c>
    </row>
    <row r="603" spans="1:10" x14ac:dyDescent="0.25">
      <c r="A603" s="10" t="s">
        <v>0</v>
      </c>
      <c r="B603" s="10">
        <v>45265</v>
      </c>
      <c r="C603" s="13" t="s">
        <v>1140</v>
      </c>
      <c r="D603" s="35" t="s">
        <v>1139</v>
      </c>
      <c r="E603" s="16">
        <v>3.99</v>
      </c>
      <c r="F603" s="16">
        <v>1.76</v>
      </c>
      <c r="G603" s="12">
        <v>45267</v>
      </c>
      <c r="H603" s="17">
        <v>1.76</v>
      </c>
      <c r="I603" s="18">
        <f t="shared" si="66"/>
        <v>-0.55889724310776945</v>
      </c>
      <c r="J603" s="53">
        <f t="shared" si="68"/>
        <v>-1</v>
      </c>
    </row>
    <row r="604" spans="1:10" x14ac:dyDescent="0.25">
      <c r="B604" s="10">
        <v>45265</v>
      </c>
      <c r="C604" s="13" t="s">
        <v>1141</v>
      </c>
      <c r="D604" s="35" t="s">
        <v>1142</v>
      </c>
      <c r="E604" s="16">
        <v>3.33</v>
      </c>
      <c r="F604" s="16">
        <v>2.4900000000000002</v>
      </c>
      <c r="G604" s="12">
        <v>45268</v>
      </c>
      <c r="H604" s="17">
        <v>3.07</v>
      </c>
      <c r="I604" s="18">
        <f>(H604/E604-1)</f>
        <v>-7.8078078078078095E-2</v>
      </c>
      <c r="J604" s="53">
        <f t="shared" si="68"/>
        <v>-0.30952380952380987</v>
      </c>
    </row>
    <row r="605" spans="1:10" x14ac:dyDescent="0.25">
      <c r="A605" s="10" t="s">
        <v>0</v>
      </c>
      <c r="B605" s="10">
        <v>45264</v>
      </c>
      <c r="C605" s="13" t="s">
        <v>1138</v>
      </c>
      <c r="D605" s="35" t="s">
        <v>1137</v>
      </c>
      <c r="E605" s="16">
        <v>13.29</v>
      </c>
      <c r="F605" s="16">
        <v>7.1</v>
      </c>
      <c r="G605" s="12">
        <v>45268</v>
      </c>
      <c r="H605" s="17">
        <v>7</v>
      </c>
      <c r="I605" s="18">
        <f>(H605/E605-1)</f>
        <v>-0.47328818660647098</v>
      </c>
      <c r="J605" s="53">
        <f t="shared" si="68"/>
        <v>-1.0161550888529887</v>
      </c>
    </row>
    <row r="606" spans="1:10" x14ac:dyDescent="0.25">
      <c r="B606" s="10">
        <v>45267</v>
      </c>
      <c r="C606" s="13" t="s">
        <v>1145</v>
      </c>
      <c r="D606" s="35" t="s">
        <v>1144</v>
      </c>
      <c r="E606" s="16">
        <v>1.1299999999999999</v>
      </c>
      <c r="F606" s="16">
        <v>0.64</v>
      </c>
      <c r="G606" s="12">
        <v>45271</v>
      </c>
      <c r="H606" s="17">
        <v>0.81</v>
      </c>
      <c r="I606" s="18">
        <f t="shared" ref="I606" si="69">(H606/E606-1)</f>
        <v>-0.28318584070796449</v>
      </c>
      <c r="J606" s="53">
        <f t="shared" si="68"/>
        <v>-0.65306122448979576</v>
      </c>
    </row>
    <row r="607" spans="1:10" x14ac:dyDescent="0.25">
      <c r="A607" s="10" t="s">
        <v>0</v>
      </c>
      <c r="B607" s="10">
        <v>45275</v>
      </c>
      <c r="C607" s="13" t="s">
        <v>1153</v>
      </c>
      <c r="D607" s="35" t="s">
        <v>1154</v>
      </c>
      <c r="E607" s="16">
        <v>6.29</v>
      </c>
      <c r="F607" s="16">
        <v>4.71</v>
      </c>
      <c r="G607" s="12">
        <v>45278</v>
      </c>
      <c r="H607" s="17">
        <v>5.66</v>
      </c>
      <c r="I607" s="18">
        <f>(H607/E607-1)</f>
        <v>-0.10015898251192368</v>
      </c>
      <c r="J607" s="53">
        <f t="shared" si="68"/>
        <v>-0.39873417721518978</v>
      </c>
    </row>
    <row r="608" spans="1:10" x14ac:dyDescent="0.25">
      <c r="B608" s="10">
        <v>45275</v>
      </c>
      <c r="C608" s="13" t="s">
        <v>1155</v>
      </c>
      <c r="D608" s="35" t="s">
        <v>1156</v>
      </c>
      <c r="E608" s="16">
        <v>20.309999999999999</v>
      </c>
      <c r="F608" s="16">
        <v>11.46</v>
      </c>
      <c r="G608" s="12">
        <v>45279</v>
      </c>
      <c r="H608" s="17">
        <v>11.44</v>
      </c>
      <c r="I608" s="18">
        <f t="shared" ref="I608" si="70">(H608/E608-1)</f>
        <v>-0.43673067454455927</v>
      </c>
      <c r="J608" s="53">
        <f t="shared" si="68"/>
        <v>-1.0022598870056498</v>
      </c>
    </row>
    <row r="609" spans="1:10" x14ac:dyDescent="0.25">
      <c r="A609" s="10" t="s">
        <v>0</v>
      </c>
      <c r="B609" s="10">
        <v>45274</v>
      </c>
      <c r="C609" s="13" t="s">
        <v>1151</v>
      </c>
      <c r="D609" s="35" t="s">
        <v>1152</v>
      </c>
      <c r="E609" s="16">
        <v>1.75</v>
      </c>
      <c r="F609" s="16">
        <v>0.79</v>
      </c>
      <c r="G609" s="12">
        <v>45280</v>
      </c>
      <c r="H609" s="17">
        <v>2.15</v>
      </c>
      <c r="I609" s="18">
        <f>(H609/E609-1)</f>
        <v>0.22857142857142843</v>
      </c>
      <c r="J609" s="53">
        <f t="shared" si="68"/>
        <v>0.41666666666666657</v>
      </c>
    </row>
    <row r="610" spans="1:10" x14ac:dyDescent="0.25">
      <c r="B610" s="10">
        <v>45279</v>
      </c>
      <c r="C610" s="13" t="s">
        <v>1164</v>
      </c>
      <c r="D610" s="35" t="s">
        <v>1165</v>
      </c>
      <c r="E610" s="16">
        <v>4.42</v>
      </c>
      <c r="F610" s="16">
        <v>2.25</v>
      </c>
      <c r="G610" s="12">
        <v>45281</v>
      </c>
      <c r="H610" s="17">
        <v>5.42</v>
      </c>
      <c r="I610" s="18">
        <f t="shared" ref="I610:I611" si="71">(H610/E610-1)</f>
        <v>0.2262443438914028</v>
      </c>
      <c r="J610" s="53">
        <f t="shared" si="68"/>
        <v>0.46082949308755761</v>
      </c>
    </row>
    <row r="611" spans="1:10" x14ac:dyDescent="0.25">
      <c r="A611" s="10" t="s">
        <v>0</v>
      </c>
      <c r="B611" s="10">
        <v>45278</v>
      </c>
      <c r="C611" s="13" t="s">
        <v>1160</v>
      </c>
      <c r="D611" s="35" t="s">
        <v>1161</v>
      </c>
      <c r="E611" s="16">
        <v>7.71</v>
      </c>
      <c r="F611" s="16">
        <v>5.16</v>
      </c>
      <c r="G611" s="12">
        <v>45281</v>
      </c>
      <c r="H611" s="17">
        <v>9.2899999999999991</v>
      </c>
      <c r="I611" s="18">
        <f t="shared" si="71"/>
        <v>0.20492866407263288</v>
      </c>
      <c r="J611" s="53">
        <f t="shared" si="68"/>
        <v>0.61960784313725459</v>
      </c>
    </row>
    <row r="612" spans="1:10" x14ac:dyDescent="0.25">
      <c r="B612" s="10"/>
      <c r="C612" s="13"/>
      <c r="D612" s="35"/>
      <c r="E612" s="16"/>
      <c r="F612" s="16"/>
      <c r="G612" s="12"/>
      <c r="H612" s="17"/>
      <c r="I612" s="18"/>
      <c r="J612" s="53"/>
    </row>
    <row r="613" spans="1:10" x14ac:dyDescent="0.25">
      <c r="B613" s="10"/>
      <c r="C613" s="21" t="s">
        <v>52</v>
      </c>
      <c r="D613" s="15"/>
      <c r="E613" s="13"/>
      <c r="F613" s="13"/>
      <c r="G613" s="22"/>
      <c r="H613" s="51" t="s">
        <v>10</v>
      </c>
      <c r="I613" s="52" t="s">
        <v>8</v>
      </c>
      <c r="J613" s="57">
        <f>SUM(J340:J612)</f>
        <v>-8.051844042293288</v>
      </c>
    </row>
    <row r="614" spans="1:10" ht="15.75" thickBot="1" x14ac:dyDescent="0.3">
      <c r="B614" s="10"/>
      <c r="C614" s="21"/>
      <c r="D614" s="15"/>
      <c r="E614" s="13"/>
      <c r="F614" s="13"/>
      <c r="G614" s="22"/>
      <c r="H614" s="11"/>
      <c r="I614" s="23"/>
      <c r="J614" s="14"/>
    </row>
    <row r="615" spans="1:10" ht="24.75" customHeight="1" thickBot="1" x14ac:dyDescent="0.3">
      <c r="B615" s="1"/>
      <c r="C615" s="2" t="s">
        <v>0</v>
      </c>
      <c r="D615" s="120"/>
      <c r="E615" s="2"/>
      <c r="F615" s="2"/>
      <c r="G615" s="3"/>
      <c r="H615" s="2"/>
      <c r="I615" s="105" t="s">
        <v>0</v>
      </c>
      <c r="J615" s="4"/>
    </row>
    <row r="616" spans="1:10" ht="19.5" customHeight="1" x14ac:dyDescent="0.25">
      <c r="B616" s="5" t="s">
        <v>0</v>
      </c>
      <c r="C616" s="125" t="s">
        <v>11</v>
      </c>
      <c r="D616" s="54"/>
      <c r="E616" s="29" t="s">
        <v>0</v>
      </c>
      <c r="F616" s="29"/>
      <c r="G616" s="7" t="s">
        <v>0</v>
      </c>
      <c r="H616" s="29" t="s">
        <v>0</v>
      </c>
      <c r="I616" s="29" t="s">
        <v>0</v>
      </c>
      <c r="J616" s="30" t="s">
        <v>0</v>
      </c>
    </row>
    <row r="617" spans="1:10" x14ac:dyDescent="0.25">
      <c r="B617" s="31" t="s">
        <v>5</v>
      </c>
      <c r="C617" s="32" t="s">
        <v>0</v>
      </c>
      <c r="D617" s="32" t="s">
        <v>37</v>
      </c>
      <c r="E617" s="32" t="s">
        <v>1</v>
      </c>
      <c r="F617" s="32" t="s">
        <v>15</v>
      </c>
      <c r="G617" s="33"/>
      <c r="H617" s="32" t="s">
        <v>7</v>
      </c>
      <c r="I617" s="32" t="s">
        <v>4</v>
      </c>
      <c r="J617" s="34" t="s">
        <v>4</v>
      </c>
    </row>
    <row r="618" spans="1:10" x14ac:dyDescent="0.25">
      <c r="B618" s="10"/>
      <c r="C618" s="15" t="s">
        <v>24</v>
      </c>
      <c r="D618" s="15"/>
      <c r="E618" s="35"/>
      <c r="F618" s="15" t="s">
        <v>16</v>
      </c>
      <c r="G618" s="12"/>
      <c r="H618" s="15" t="s">
        <v>12</v>
      </c>
      <c r="I618" s="15" t="s">
        <v>13</v>
      </c>
      <c r="J618" s="36" t="s">
        <v>17</v>
      </c>
    </row>
    <row r="619" spans="1:10" ht="14.25" customHeight="1" x14ac:dyDescent="0.25">
      <c r="B619" s="10"/>
      <c r="C619" s="13"/>
      <c r="D619" s="35"/>
      <c r="E619" s="16"/>
      <c r="F619" s="16"/>
      <c r="G619" s="12"/>
      <c r="H619" s="17"/>
      <c r="I619" s="18"/>
      <c r="J619" s="53"/>
    </row>
    <row r="620" spans="1:10" x14ac:dyDescent="0.25">
      <c r="A620" s="10" t="s">
        <v>0</v>
      </c>
      <c r="B620" s="10">
        <v>45274</v>
      </c>
      <c r="C620" s="13" t="s">
        <v>1150</v>
      </c>
      <c r="D620" s="35" t="s">
        <v>1149</v>
      </c>
      <c r="E620" s="16">
        <v>10.5</v>
      </c>
      <c r="F620" s="16">
        <v>6.48</v>
      </c>
      <c r="G620" s="12" t="s">
        <v>0</v>
      </c>
      <c r="H620" s="17">
        <v>12.95</v>
      </c>
      <c r="I620" s="18">
        <f>(H620/E620-1)</f>
        <v>0.23333333333333317</v>
      </c>
      <c r="J620" s="53">
        <f t="shared" ref="J620" si="72">(H620-E620)/(E620-F620)</f>
        <v>0.6094527363184078</v>
      </c>
    </row>
    <row r="621" spans="1:10" x14ac:dyDescent="0.25">
      <c r="B621" s="10"/>
      <c r="C621" s="13"/>
      <c r="D621" s="35"/>
      <c r="E621" s="16"/>
      <c r="F621" s="16"/>
      <c r="G621" s="12"/>
      <c r="H621" s="17"/>
      <c r="I621" s="18"/>
      <c r="J621" s="53"/>
    </row>
    <row r="622" spans="1:10" x14ac:dyDescent="0.25">
      <c r="B622" s="10" t="s">
        <v>0</v>
      </c>
      <c r="C622" s="13" t="s">
        <v>0</v>
      </c>
      <c r="D622" t="s">
        <v>0</v>
      </c>
      <c r="E622" s="16" t="s">
        <v>0</v>
      </c>
      <c r="F622" s="16"/>
      <c r="G622" s="12" t="s">
        <v>0</v>
      </c>
      <c r="H622" s="83" t="s">
        <v>28</v>
      </c>
      <c r="I622" s="37" t="s">
        <v>27</v>
      </c>
      <c r="J622" s="57">
        <f>SUM(J619:J621)</f>
        <v>0.6094527363184078</v>
      </c>
    </row>
    <row r="623" spans="1:10" s="124" customFormat="1" ht="15.75" thickBot="1" x14ac:dyDescent="0.3">
      <c r="B623" s="10"/>
      <c r="C623" s="13"/>
      <c r="D623" s="35"/>
      <c r="E623" s="16"/>
      <c r="F623" s="16"/>
      <c r="G623" s="12"/>
      <c r="H623" s="83"/>
      <c r="I623" s="37"/>
      <c r="J623" s="57"/>
    </row>
    <row r="624" spans="1:10" s="124" customFormat="1" ht="29.25" customHeight="1" thickBot="1" x14ac:dyDescent="0.3">
      <c r="B624" s="3" t="s">
        <v>0</v>
      </c>
      <c r="C624" s="2"/>
      <c r="D624" s="120"/>
      <c r="E624" s="103" t="s">
        <v>0</v>
      </c>
      <c r="F624" s="103"/>
      <c r="G624" s="3" t="s">
        <v>0</v>
      </c>
      <c r="H624" s="104" t="s">
        <v>0</v>
      </c>
      <c r="I624" s="105" t="s">
        <v>0</v>
      </c>
      <c r="J624" s="110" t="s">
        <v>0</v>
      </c>
    </row>
    <row r="625" spans="1:10" ht="24" thickBot="1" x14ac:dyDescent="0.4">
      <c r="B625" s="1"/>
      <c r="C625" s="106" t="s">
        <v>53</v>
      </c>
      <c r="D625" s="114"/>
      <c r="E625" s="2"/>
      <c r="F625" s="2"/>
      <c r="G625" s="3"/>
      <c r="H625" s="2"/>
      <c r="I625" s="2"/>
      <c r="J625" s="4"/>
    </row>
    <row r="626" spans="1:10" x14ac:dyDescent="0.25">
      <c r="A626" t="s">
        <v>0</v>
      </c>
      <c r="B626" s="10"/>
      <c r="C626" s="13"/>
      <c r="D626" s="35"/>
      <c r="E626" s="17"/>
      <c r="F626" s="17"/>
      <c r="G626" s="12"/>
      <c r="H626" s="20"/>
      <c r="I626" s="41"/>
      <c r="J626" s="42"/>
    </row>
    <row r="627" spans="1:10" x14ac:dyDescent="0.25">
      <c r="B627" s="10"/>
      <c r="C627" s="13"/>
      <c r="D627" s="35"/>
      <c r="E627" s="17"/>
      <c r="F627" s="17"/>
      <c r="G627" s="12"/>
      <c r="H627" s="20"/>
      <c r="I627" s="41"/>
      <c r="J627" s="42"/>
    </row>
    <row r="628" spans="1:10" s="124" customFormat="1" x14ac:dyDescent="0.25">
      <c r="B628" s="47" t="s">
        <v>1</v>
      </c>
      <c r="C628" s="15" t="s">
        <v>2</v>
      </c>
      <c r="D628" s="15" t="s">
        <v>37</v>
      </c>
      <c r="E628" s="15" t="s">
        <v>1</v>
      </c>
      <c r="F628" s="15" t="s">
        <v>15</v>
      </c>
      <c r="G628" s="48" t="s">
        <v>3</v>
      </c>
      <c r="H628" s="15" t="s">
        <v>3</v>
      </c>
      <c r="I628" s="15" t="s">
        <v>4</v>
      </c>
      <c r="J628" s="36" t="s">
        <v>4</v>
      </c>
    </row>
    <row r="629" spans="1:10" x14ac:dyDescent="0.25">
      <c r="A629" s="10" t="s">
        <v>0</v>
      </c>
      <c r="B629" s="47" t="s">
        <v>5</v>
      </c>
      <c r="C629" s="35"/>
      <c r="D629" s="35"/>
      <c r="E629" s="15" t="s">
        <v>6</v>
      </c>
      <c r="F629" s="15" t="s">
        <v>16</v>
      </c>
      <c r="G629" s="48" t="s">
        <v>5</v>
      </c>
      <c r="H629" s="15" t="s">
        <v>7</v>
      </c>
      <c r="I629" s="15" t="s">
        <v>9</v>
      </c>
      <c r="J629" s="36" t="s">
        <v>17</v>
      </c>
    </row>
    <row r="630" spans="1:10" x14ac:dyDescent="0.25">
      <c r="A630" s="10" t="s">
        <v>0</v>
      </c>
      <c r="B630" s="47"/>
      <c r="C630" s="15" t="s">
        <v>34</v>
      </c>
      <c r="D630" s="15"/>
      <c r="E630" s="15"/>
      <c r="F630" s="15"/>
      <c r="G630" s="48"/>
      <c r="H630" s="15"/>
      <c r="I630" s="15"/>
      <c r="J630" s="36"/>
    </row>
    <row r="631" spans="1:10" x14ac:dyDescent="0.25">
      <c r="A631" s="10" t="s">
        <v>0</v>
      </c>
      <c r="B631" s="47"/>
      <c r="C631" s="15"/>
      <c r="D631" s="15"/>
      <c r="E631" s="15"/>
      <c r="F631" s="15"/>
      <c r="G631" s="48"/>
      <c r="H631" s="15"/>
      <c r="I631" s="15"/>
      <c r="J631" s="36"/>
    </row>
    <row r="632" spans="1:10" x14ac:dyDescent="0.25">
      <c r="B632" s="10">
        <v>44930</v>
      </c>
      <c r="C632" s="13" t="s">
        <v>77</v>
      </c>
      <c r="D632" s="35" t="s">
        <v>78</v>
      </c>
      <c r="E632" s="16">
        <v>4.0199999999999996</v>
      </c>
      <c r="F632" s="16">
        <v>3.34</v>
      </c>
      <c r="G632" s="12">
        <v>44931</v>
      </c>
      <c r="H632" s="17">
        <v>3.34</v>
      </c>
      <c r="I632" s="18">
        <f>(H632/E632-1)</f>
        <v>-0.16915422885572129</v>
      </c>
      <c r="J632" s="53">
        <f>(H632-E632)/(E632-F632)</f>
        <v>-1</v>
      </c>
    </row>
    <row r="633" spans="1:10" x14ac:dyDescent="0.25">
      <c r="B633" s="10">
        <v>44931</v>
      </c>
      <c r="C633" s="13" t="s">
        <v>85</v>
      </c>
      <c r="D633" s="35" t="s">
        <v>86</v>
      </c>
      <c r="E633" s="16">
        <v>1.76</v>
      </c>
      <c r="F633" s="16">
        <v>1.29</v>
      </c>
      <c r="G633" s="12">
        <v>44932</v>
      </c>
      <c r="H633" s="17">
        <v>1.56</v>
      </c>
      <c r="I633" s="18">
        <f>(H633/E633-1)</f>
        <v>-0.11363636363636365</v>
      </c>
      <c r="J633" s="53">
        <f>(H633-E633)/(E633-F633)</f>
        <v>-0.42553191489361697</v>
      </c>
    </row>
    <row r="634" spans="1:10" x14ac:dyDescent="0.25">
      <c r="B634" s="10">
        <v>44936</v>
      </c>
      <c r="C634" s="13" t="s">
        <v>97</v>
      </c>
      <c r="D634" s="35" t="s">
        <v>98</v>
      </c>
      <c r="E634" s="16">
        <v>46.88</v>
      </c>
      <c r="F634" s="16">
        <v>40.53</v>
      </c>
      <c r="G634" s="12">
        <v>44937</v>
      </c>
      <c r="H634" s="17">
        <v>40.590000000000003</v>
      </c>
      <c r="I634" s="18">
        <f>(H634/E634-1)</f>
        <v>-0.13417235494880542</v>
      </c>
      <c r="J634" s="53">
        <f>(H634-E634)/(E634-F634)</f>
        <v>-0.99055118110236184</v>
      </c>
    </row>
    <row r="635" spans="1:10" x14ac:dyDescent="0.25">
      <c r="B635" s="10">
        <v>44956</v>
      </c>
      <c r="C635" s="13" t="s">
        <v>161</v>
      </c>
      <c r="D635" s="35" t="s">
        <v>162</v>
      </c>
      <c r="E635" s="16">
        <v>1.96</v>
      </c>
      <c r="F635" s="16">
        <v>1.1599999999999999</v>
      </c>
      <c r="G635" s="12">
        <v>44958</v>
      </c>
      <c r="H635" s="17">
        <v>1.1100000000000001</v>
      </c>
      <c r="I635" s="18">
        <f t="shared" ref="I635:I651" si="73">(H635/E635-1)</f>
        <v>-0.43367346938775508</v>
      </c>
      <c r="J635" s="53">
        <f>(H635-E635)/(E635-F635)</f>
        <v>-1.0624999999999998</v>
      </c>
    </row>
    <row r="636" spans="1:10" x14ac:dyDescent="0.25">
      <c r="B636" s="10">
        <v>44957</v>
      </c>
      <c r="C636" s="13" t="s">
        <v>176</v>
      </c>
      <c r="D636" s="35" t="s">
        <v>175</v>
      </c>
      <c r="E636" s="83">
        <v>1.58</v>
      </c>
      <c r="F636" s="16">
        <v>0.22</v>
      </c>
      <c r="G636" s="12">
        <v>44958</v>
      </c>
      <c r="H636" s="17">
        <v>0.14000000000000001</v>
      </c>
      <c r="I636" s="18">
        <f t="shared" si="73"/>
        <v>-0.91139240506329111</v>
      </c>
      <c r="J636" s="53">
        <f>(H636-E636)/(E636-F636)*2/3</f>
        <v>-0.70588235294117629</v>
      </c>
    </row>
    <row r="637" spans="1:10" x14ac:dyDescent="0.25">
      <c r="B637" s="10">
        <v>44957</v>
      </c>
      <c r="C637" s="13" t="s">
        <v>174</v>
      </c>
      <c r="D637" s="35" t="s">
        <v>173</v>
      </c>
      <c r="E637" s="83">
        <v>1.04</v>
      </c>
      <c r="F637" s="16">
        <v>0.31</v>
      </c>
      <c r="G637" s="12" t="s">
        <v>186</v>
      </c>
      <c r="H637" s="17">
        <v>0.33</v>
      </c>
      <c r="I637" s="18">
        <f t="shared" si="73"/>
        <v>-0.68269230769230771</v>
      </c>
      <c r="J637" s="53">
        <f>(H637-E637)/(E637-F637)*1/3</f>
        <v>-0.32420091324200911</v>
      </c>
    </row>
    <row r="638" spans="1:10" x14ac:dyDescent="0.25">
      <c r="B638" s="10">
        <v>44957</v>
      </c>
      <c r="C638" s="13" t="s">
        <v>171</v>
      </c>
      <c r="D638" s="35" t="s">
        <v>172</v>
      </c>
      <c r="E638" s="83">
        <v>1</v>
      </c>
      <c r="F638" s="16">
        <v>0.26</v>
      </c>
      <c r="G638" s="12">
        <v>44959</v>
      </c>
      <c r="H638" s="17">
        <v>0.25</v>
      </c>
      <c r="I638" s="18">
        <f t="shared" si="73"/>
        <v>-0.75</v>
      </c>
      <c r="J638" s="53">
        <f>(H638-E638)/(E638-F638)*1/3</f>
        <v>-0.33783783783783788</v>
      </c>
    </row>
    <row r="639" spans="1:10" x14ac:dyDescent="0.25">
      <c r="B639" s="10">
        <v>44958</v>
      </c>
      <c r="C639" s="13" t="s">
        <v>181</v>
      </c>
      <c r="D639" s="35" t="s">
        <v>179</v>
      </c>
      <c r="E639" s="16">
        <v>2.63</v>
      </c>
      <c r="F639" s="16">
        <v>1.49</v>
      </c>
      <c r="G639" s="12">
        <v>44960</v>
      </c>
      <c r="H639" s="17">
        <v>1.79</v>
      </c>
      <c r="I639" s="18">
        <f t="shared" si="73"/>
        <v>-0.31939163498098855</v>
      </c>
      <c r="J639" s="53">
        <f>(H639-E639)/(E639-F639)</f>
        <v>-0.73684210526315785</v>
      </c>
    </row>
    <row r="640" spans="1:10" x14ac:dyDescent="0.25">
      <c r="B640" s="10">
        <v>44957</v>
      </c>
      <c r="C640" s="13" t="s">
        <v>169</v>
      </c>
      <c r="D640" s="35" t="s">
        <v>170</v>
      </c>
      <c r="E640" s="83">
        <v>1.23</v>
      </c>
      <c r="F640" s="16">
        <v>0.13</v>
      </c>
      <c r="G640" s="12">
        <v>44960</v>
      </c>
      <c r="H640" s="17">
        <v>0.7</v>
      </c>
      <c r="I640" s="18">
        <f t="shared" si="73"/>
        <v>-0.43089430894308944</v>
      </c>
      <c r="J640" s="53">
        <f>(H640-E640)/(E640-F640)*1/3</f>
        <v>-0.16060606060606061</v>
      </c>
    </row>
    <row r="641" spans="1:10" x14ac:dyDescent="0.25">
      <c r="B641" s="10">
        <v>44964</v>
      </c>
      <c r="C641" s="13" t="s">
        <v>209</v>
      </c>
      <c r="D641" s="35" t="s">
        <v>208</v>
      </c>
      <c r="E641" s="16">
        <v>1.78</v>
      </c>
      <c r="F641" s="16">
        <v>0.93</v>
      </c>
      <c r="G641" s="12">
        <v>44965</v>
      </c>
      <c r="H641" s="17">
        <v>1.1499999999999999</v>
      </c>
      <c r="I641" s="18">
        <f t="shared" si="73"/>
        <v>-0.35393258426966301</v>
      </c>
      <c r="J641" s="53">
        <f>(H641-E641)/(E641-F641)</f>
        <v>-0.74117647058823544</v>
      </c>
    </row>
    <row r="642" spans="1:10" x14ac:dyDescent="0.25">
      <c r="B642" s="10">
        <v>44972</v>
      </c>
      <c r="C642" s="13" t="s">
        <v>244</v>
      </c>
      <c r="D642" s="35" t="s">
        <v>245</v>
      </c>
      <c r="E642" s="16">
        <v>1.68</v>
      </c>
      <c r="F642" s="16">
        <v>1.03</v>
      </c>
      <c r="G642" s="12">
        <v>44973</v>
      </c>
      <c r="H642" s="17">
        <v>1.71</v>
      </c>
      <c r="I642" s="18">
        <f t="shared" si="73"/>
        <v>1.7857142857142794E-2</v>
      </c>
      <c r="J642" s="53">
        <f>(H642-E642)/(E642-F642)</f>
        <v>4.6153846153846198E-2</v>
      </c>
    </row>
    <row r="643" spans="1:10" x14ac:dyDescent="0.25">
      <c r="B643" s="131">
        <v>44985</v>
      </c>
      <c r="C643" s="132" t="s">
        <v>299</v>
      </c>
      <c r="D643" s="133"/>
      <c r="E643" s="134">
        <v>1.65</v>
      </c>
      <c r="F643" s="134">
        <v>1.06</v>
      </c>
      <c r="G643" s="135">
        <v>44987</v>
      </c>
      <c r="H643" s="136">
        <f>H644+H645</f>
        <v>1.56</v>
      </c>
      <c r="I643" s="137">
        <f t="shared" si="73"/>
        <v>-5.4545454545454453E-2</v>
      </c>
      <c r="J643" s="138">
        <f>(H643-E643)/(E643-F643)</f>
        <v>-0.15254237288135572</v>
      </c>
    </row>
    <row r="644" spans="1:10" x14ac:dyDescent="0.25">
      <c r="B644" s="139">
        <v>44985</v>
      </c>
      <c r="C644" s="140" t="s">
        <v>322</v>
      </c>
      <c r="D644" s="141" t="s">
        <v>300</v>
      </c>
      <c r="E644" s="142">
        <v>0.9</v>
      </c>
      <c r="F644" s="142" t="s">
        <v>302</v>
      </c>
      <c r="G644" s="143">
        <v>44987</v>
      </c>
      <c r="H644" s="144">
        <v>0.59</v>
      </c>
      <c r="I644" s="145">
        <f t="shared" si="73"/>
        <v>-0.34444444444444444</v>
      </c>
      <c r="J644" s="146" t="s">
        <v>0</v>
      </c>
    </row>
    <row r="645" spans="1:10" x14ac:dyDescent="0.25">
      <c r="B645" s="147">
        <v>44985</v>
      </c>
      <c r="C645" s="148" t="s">
        <v>323</v>
      </c>
      <c r="D645" s="149" t="s">
        <v>301</v>
      </c>
      <c r="E645" s="150">
        <v>0.75</v>
      </c>
      <c r="F645" s="150" t="s">
        <v>302</v>
      </c>
      <c r="G645" s="151">
        <v>44987</v>
      </c>
      <c r="H645" s="152">
        <v>0.97</v>
      </c>
      <c r="I645" s="153">
        <f t="shared" si="73"/>
        <v>0.29333333333333322</v>
      </c>
      <c r="J645" s="154" t="s">
        <v>0</v>
      </c>
    </row>
    <row r="646" spans="1:10" x14ac:dyDescent="0.25">
      <c r="B646" s="131">
        <v>44987</v>
      </c>
      <c r="C646" s="132" t="s">
        <v>299</v>
      </c>
      <c r="D646" s="133"/>
      <c r="E646" s="136">
        <f>E647+E648</f>
        <v>1.1600000000000001</v>
      </c>
      <c r="F646" s="134">
        <v>0.55000000000000004</v>
      </c>
      <c r="G646" s="135">
        <v>44993</v>
      </c>
      <c r="H646" s="136">
        <f>H647+H648</f>
        <v>0.88</v>
      </c>
      <c r="I646" s="137">
        <f t="shared" si="73"/>
        <v>-0.24137931034482762</v>
      </c>
      <c r="J646" s="138">
        <f>(H646-E646)/(E646-F646)</f>
        <v>-0.45901639344262313</v>
      </c>
    </row>
    <row r="647" spans="1:10" x14ac:dyDescent="0.25">
      <c r="B647" s="139">
        <v>44987</v>
      </c>
      <c r="C647" s="140" t="s">
        <v>320</v>
      </c>
      <c r="D647" s="141" t="s">
        <v>318</v>
      </c>
      <c r="E647" s="142">
        <v>0.48</v>
      </c>
      <c r="F647" s="142" t="s">
        <v>302</v>
      </c>
      <c r="G647" s="143">
        <v>44993</v>
      </c>
      <c r="H647" s="144">
        <v>0.63</v>
      </c>
      <c r="I647" s="145">
        <f t="shared" si="73"/>
        <v>0.3125</v>
      </c>
      <c r="J647" s="146" t="s">
        <v>0</v>
      </c>
    </row>
    <row r="648" spans="1:10" x14ac:dyDescent="0.25">
      <c r="B648" s="147">
        <v>44987</v>
      </c>
      <c r="C648" s="148" t="s">
        <v>321</v>
      </c>
      <c r="D648" s="149" t="s">
        <v>319</v>
      </c>
      <c r="E648" s="150">
        <v>0.68</v>
      </c>
      <c r="F648" s="150" t="s">
        <v>302</v>
      </c>
      <c r="G648" s="151">
        <v>44993</v>
      </c>
      <c r="H648" s="152">
        <v>0.25</v>
      </c>
      <c r="I648" s="153">
        <f t="shared" si="73"/>
        <v>-0.63235294117647056</v>
      </c>
      <c r="J648" s="154" t="s">
        <v>0</v>
      </c>
    </row>
    <row r="649" spans="1:10" x14ac:dyDescent="0.25">
      <c r="B649" s="131">
        <v>44993</v>
      </c>
      <c r="C649" s="132" t="s">
        <v>299</v>
      </c>
      <c r="D649" s="133"/>
      <c r="E649" s="136">
        <f>E650+E651</f>
        <v>2.4700000000000002</v>
      </c>
      <c r="F649" s="134">
        <v>1.7</v>
      </c>
      <c r="G649" s="135">
        <v>44995</v>
      </c>
      <c r="H649" s="136">
        <f>H650+H651</f>
        <v>2.63</v>
      </c>
      <c r="I649" s="137">
        <f t="shared" si="73"/>
        <v>6.4777327935222617E-2</v>
      </c>
      <c r="J649" s="138">
        <f>(H649-E649)/(E649-F649)</f>
        <v>0.20779220779220733</v>
      </c>
    </row>
    <row r="650" spans="1:10" x14ac:dyDescent="0.25">
      <c r="B650" s="139">
        <v>44993</v>
      </c>
      <c r="C650" s="140" t="s">
        <v>356</v>
      </c>
      <c r="D650" s="141" t="s">
        <v>349</v>
      </c>
      <c r="E650" s="142">
        <v>1.35</v>
      </c>
      <c r="F650" s="142" t="s">
        <v>302</v>
      </c>
      <c r="G650" s="143">
        <v>44995</v>
      </c>
      <c r="H650" s="144">
        <v>0.92</v>
      </c>
      <c r="I650" s="145">
        <f t="shared" si="73"/>
        <v>-0.31851851851851853</v>
      </c>
      <c r="J650" s="146" t="s">
        <v>0</v>
      </c>
    </row>
    <row r="651" spans="1:10" x14ac:dyDescent="0.25">
      <c r="B651" s="147">
        <v>44993</v>
      </c>
      <c r="C651" s="148" t="s">
        <v>357</v>
      </c>
      <c r="D651" s="149" t="s">
        <v>350</v>
      </c>
      <c r="E651" s="150">
        <v>1.1200000000000001</v>
      </c>
      <c r="F651" s="150" t="s">
        <v>302</v>
      </c>
      <c r="G651" s="151">
        <v>44995</v>
      </c>
      <c r="H651" s="152">
        <v>1.71</v>
      </c>
      <c r="I651" s="153">
        <f t="shared" si="73"/>
        <v>0.52678571428571419</v>
      </c>
      <c r="J651" s="154" t="s">
        <v>0</v>
      </c>
    </row>
    <row r="652" spans="1:10" x14ac:dyDescent="0.25">
      <c r="B652" s="131">
        <v>44995</v>
      </c>
      <c r="C652" s="132" t="s">
        <v>299</v>
      </c>
      <c r="D652" s="133"/>
      <c r="E652" s="136">
        <f>E653+E654</f>
        <v>2.67</v>
      </c>
      <c r="F652" s="134">
        <v>2.04</v>
      </c>
      <c r="G652" s="135">
        <v>45000</v>
      </c>
      <c r="H652" s="136">
        <f>H653+H654</f>
        <v>2.74</v>
      </c>
      <c r="I652" s="137">
        <f>(H652/E652-1)</f>
        <v>2.621722846441954E-2</v>
      </c>
      <c r="J652" s="138">
        <f>(H652-E652)/(E652-F652)</f>
        <v>0.11111111111111158</v>
      </c>
    </row>
    <row r="653" spans="1:10" x14ac:dyDescent="0.25">
      <c r="B653" s="139">
        <v>44995</v>
      </c>
      <c r="C653" s="140" t="s">
        <v>358</v>
      </c>
      <c r="D653" s="141" t="s">
        <v>360</v>
      </c>
      <c r="E653" s="142">
        <v>1.43</v>
      </c>
      <c r="F653" s="142" t="s">
        <v>302</v>
      </c>
      <c r="G653" s="143">
        <v>45000</v>
      </c>
      <c r="H653" s="144">
        <v>1.26</v>
      </c>
      <c r="I653" s="145">
        <f>(H653/E653-1)</f>
        <v>-0.11888111888111885</v>
      </c>
      <c r="J653" s="146" t="s">
        <v>0</v>
      </c>
    </row>
    <row r="654" spans="1:10" x14ac:dyDescent="0.25">
      <c r="B654" s="147">
        <v>44995</v>
      </c>
      <c r="C654" s="148" t="s">
        <v>359</v>
      </c>
      <c r="D654" s="149" t="s">
        <v>361</v>
      </c>
      <c r="E654" s="150">
        <v>1.24</v>
      </c>
      <c r="F654" s="150" t="s">
        <v>302</v>
      </c>
      <c r="G654" s="151">
        <v>45000</v>
      </c>
      <c r="H654" s="152">
        <v>1.48</v>
      </c>
      <c r="I654" s="153">
        <f>(H654/E654-1)</f>
        <v>0.19354838709677424</v>
      </c>
      <c r="J654" s="154" t="s">
        <v>0</v>
      </c>
    </row>
    <row r="655" spans="1:10" x14ac:dyDescent="0.25">
      <c r="B655" s="10">
        <v>45005</v>
      </c>
      <c r="C655" s="13" t="s">
        <v>407</v>
      </c>
      <c r="D655" s="35" t="s">
        <v>408</v>
      </c>
      <c r="E655" s="16">
        <v>10.74</v>
      </c>
      <c r="F655" s="16">
        <v>6.96</v>
      </c>
      <c r="G655" s="12">
        <v>45009</v>
      </c>
      <c r="H655" s="17">
        <v>10.54</v>
      </c>
      <c r="I655" s="18">
        <f>(H655/E655-1)</f>
        <v>-1.862197392923659E-2</v>
      </c>
      <c r="J655" s="53">
        <f>(H655-E655)/(E655-F655)</f>
        <v>-5.2910052910053192E-2</v>
      </c>
    </row>
    <row r="656" spans="1:10" ht="14.25" customHeight="1" x14ac:dyDescent="0.25">
      <c r="A656" s="10" t="s">
        <v>0</v>
      </c>
      <c r="B656" s="10">
        <v>45009</v>
      </c>
      <c r="C656" s="13" t="s">
        <v>428</v>
      </c>
      <c r="D656" s="35" t="s">
        <v>429</v>
      </c>
      <c r="E656" s="16">
        <v>4.96</v>
      </c>
      <c r="F656" s="16">
        <v>4.03</v>
      </c>
      <c r="G656" s="12">
        <v>45013</v>
      </c>
      <c r="H656" s="17">
        <v>5.31</v>
      </c>
      <c r="I656" s="18">
        <f>(H656/E656-1)</f>
        <v>7.0564516129032251E-2</v>
      </c>
      <c r="J656" s="53">
        <f>(H656-E656)/(E656-F656)</f>
        <v>0.3763440860215051</v>
      </c>
    </row>
    <row r="657" spans="1:10" x14ac:dyDescent="0.25">
      <c r="B657" s="131">
        <v>45000</v>
      </c>
      <c r="C657" s="132" t="s">
        <v>299</v>
      </c>
      <c r="D657" s="133"/>
      <c r="E657" s="136">
        <f>E658+E659</f>
        <v>3.45</v>
      </c>
      <c r="F657" s="134">
        <v>2.87</v>
      </c>
      <c r="G657" s="135" t="s">
        <v>450</v>
      </c>
      <c r="H657" s="136">
        <f>H658+H659</f>
        <v>3.68</v>
      </c>
      <c r="I657" s="137">
        <f t="shared" ref="I657:I664" si="74">(H657/E657-1)</f>
        <v>6.6666666666666652E-2</v>
      </c>
      <c r="J657" s="138">
        <f>(H657-E657)/(E657-F657)</f>
        <v>0.39655172413793094</v>
      </c>
    </row>
    <row r="658" spans="1:10" x14ac:dyDescent="0.25">
      <c r="B658" s="139">
        <v>45000</v>
      </c>
      <c r="C658" s="140" t="s">
        <v>390</v>
      </c>
      <c r="D658" s="141" t="s">
        <v>392</v>
      </c>
      <c r="E658" s="142">
        <v>1.88</v>
      </c>
      <c r="F658" s="142" t="s">
        <v>302</v>
      </c>
      <c r="G658" s="143">
        <v>45019</v>
      </c>
      <c r="H658" s="144">
        <v>3.02</v>
      </c>
      <c r="I658" s="145">
        <f t="shared" si="74"/>
        <v>0.6063829787234043</v>
      </c>
      <c r="J658" s="146" t="s">
        <v>0</v>
      </c>
    </row>
    <row r="659" spans="1:10" x14ac:dyDescent="0.25">
      <c r="B659" s="147">
        <v>45000</v>
      </c>
      <c r="C659" s="148" t="s">
        <v>391</v>
      </c>
      <c r="D659" s="149" t="s">
        <v>393</v>
      </c>
      <c r="E659" s="150">
        <v>1.57</v>
      </c>
      <c r="F659" s="150" t="s">
        <v>302</v>
      </c>
      <c r="G659" s="151">
        <v>45015</v>
      </c>
      <c r="H659" s="152">
        <v>0.66</v>
      </c>
      <c r="I659" s="153">
        <f t="shared" si="74"/>
        <v>-0.57961783439490444</v>
      </c>
      <c r="J659" s="154" t="s">
        <v>0</v>
      </c>
    </row>
    <row r="660" spans="1:10" x14ac:dyDescent="0.25">
      <c r="B660" s="10">
        <v>45006</v>
      </c>
      <c r="C660" s="13" t="s">
        <v>412</v>
      </c>
      <c r="D660" s="35" t="s">
        <v>411</v>
      </c>
      <c r="E660" s="16">
        <v>2.15</v>
      </c>
      <c r="F660" s="16">
        <v>0.88</v>
      </c>
      <c r="G660" s="12">
        <v>45021</v>
      </c>
      <c r="H660" s="17">
        <v>3.6</v>
      </c>
      <c r="I660" s="18">
        <f t="shared" si="74"/>
        <v>0.67441860465116288</v>
      </c>
      <c r="J660" s="53">
        <f t="shared" ref="J660:J665" si="75">(H660-E660)/(E660-F660)</f>
        <v>1.1417322834645671</v>
      </c>
    </row>
    <row r="661" spans="1:10" x14ac:dyDescent="0.25">
      <c r="B661" s="10">
        <v>45033</v>
      </c>
      <c r="C661" s="13" t="s">
        <v>483</v>
      </c>
      <c r="D661" s="35" t="s">
        <v>484</v>
      </c>
      <c r="E661" s="16">
        <v>2.7</v>
      </c>
      <c r="F661" s="16">
        <v>2.17</v>
      </c>
      <c r="G661" s="12">
        <v>45037</v>
      </c>
      <c r="H661" s="17">
        <v>2.72</v>
      </c>
      <c r="I661" s="18">
        <f t="shared" si="74"/>
        <v>7.4074074074073071E-3</v>
      </c>
      <c r="J661" s="53">
        <f t="shared" si="75"/>
        <v>3.7735849056603786E-2</v>
      </c>
    </row>
    <row r="662" spans="1:10" x14ac:dyDescent="0.25">
      <c r="B662" s="10">
        <v>45027</v>
      </c>
      <c r="C662" s="13" t="s">
        <v>470</v>
      </c>
      <c r="D662" s="35" t="s">
        <v>411</v>
      </c>
      <c r="E662" s="16">
        <v>2.95</v>
      </c>
      <c r="F662" s="16">
        <v>1.94</v>
      </c>
      <c r="G662" s="12">
        <v>45041</v>
      </c>
      <c r="H662" s="17">
        <v>4.08</v>
      </c>
      <c r="I662" s="18">
        <f t="shared" si="74"/>
        <v>0.38305084745762707</v>
      </c>
      <c r="J662" s="53">
        <f t="shared" si="75"/>
        <v>1.1188118811881185</v>
      </c>
    </row>
    <row r="663" spans="1:10" x14ac:dyDescent="0.25">
      <c r="B663" s="10">
        <v>45036</v>
      </c>
      <c r="C663" s="13" t="s">
        <v>499</v>
      </c>
      <c r="D663" s="35" t="s">
        <v>498</v>
      </c>
      <c r="E663" s="16">
        <v>9.14</v>
      </c>
      <c r="F663" s="16">
        <v>7.61</v>
      </c>
      <c r="G663" s="12">
        <v>45042</v>
      </c>
      <c r="H663" s="17">
        <v>8.69</v>
      </c>
      <c r="I663" s="18">
        <f t="shared" si="74"/>
        <v>-4.9234135667396206E-2</v>
      </c>
      <c r="J663" s="53">
        <f t="shared" si="75"/>
        <v>-0.29411764705882421</v>
      </c>
    </row>
    <row r="664" spans="1:10" x14ac:dyDescent="0.25">
      <c r="B664" s="10">
        <v>45042</v>
      </c>
      <c r="C664" s="13" t="s">
        <v>518</v>
      </c>
      <c r="D664" s="35" t="s">
        <v>519</v>
      </c>
      <c r="E664" s="16">
        <v>0.65</v>
      </c>
      <c r="F664" s="16">
        <v>0.2</v>
      </c>
      <c r="G664" s="12">
        <v>45044</v>
      </c>
      <c r="H664" s="17">
        <v>0.46</v>
      </c>
      <c r="I664" s="18">
        <f t="shared" si="74"/>
        <v>-0.29230769230769227</v>
      </c>
      <c r="J664" s="53">
        <f t="shared" si="75"/>
        <v>-0.42222222222222222</v>
      </c>
    </row>
    <row r="665" spans="1:10" x14ac:dyDescent="0.25">
      <c r="B665" s="10">
        <v>45054</v>
      </c>
      <c r="C665" s="13" t="s">
        <v>545</v>
      </c>
      <c r="D665" s="35" t="s">
        <v>544</v>
      </c>
      <c r="E665" s="16">
        <v>1.78</v>
      </c>
      <c r="F665" s="16">
        <v>0.82</v>
      </c>
      <c r="G665" s="12">
        <v>45063</v>
      </c>
      <c r="H665" s="17">
        <v>1.39</v>
      </c>
      <c r="I665" s="18">
        <f t="shared" ref="I665:I670" si="76">(H665/E665-1)</f>
        <v>-0.21910112359550571</v>
      </c>
      <c r="J665" s="53">
        <f t="shared" si="75"/>
        <v>-0.40625000000000011</v>
      </c>
    </row>
    <row r="666" spans="1:10" x14ac:dyDescent="0.25">
      <c r="B666" s="10">
        <v>45061</v>
      </c>
      <c r="C666" s="13" t="s">
        <v>573</v>
      </c>
      <c r="D666" s="35" t="s">
        <v>572</v>
      </c>
      <c r="E666" s="16">
        <v>9.48</v>
      </c>
      <c r="F666" s="16">
        <v>6.26</v>
      </c>
      <c r="G666" s="12">
        <v>45072</v>
      </c>
      <c r="H666" s="17">
        <v>10.58</v>
      </c>
      <c r="I666" s="18">
        <f t="shared" si="76"/>
        <v>0.11603375527426163</v>
      </c>
      <c r="J666" s="53">
        <f t="shared" ref="J666:J671" si="77">(H666-E666)/(E666-F666)</f>
        <v>0.34161490683229795</v>
      </c>
    </row>
    <row r="667" spans="1:10" x14ac:dyDescent="0.25">
      <c r="B667" s="10">
        <v>45076</v>
      </c>
      <c r="C667" s="13" t="s">
        <v>622</v>
      </c>
      <c r="D667" s="35" t="s">
        <v>621</v>
      </c>
      <c r="E667" s="16">
        <v>1.1399999999999999</v>
      </c>
      <c r="F667" s="16">
        <v>0.5</v>
      </c>
      <c r="G667" s="12">
        <v>45078</v>
      </c>
      <c r="H667" s="17">
        <v>0.49</v>
      </c>
      <c r="I667" s="18">
        <f t="shared" si="76"/>
        <v>-0.57017543859649122</v>
      </c>
      <c r="J667" s="53">
        <f t="shared" si="77"/>
        <v>-1.015625</v>
      </c>
    </row>
    <row r="668" spans="1:10" x14ac:dyDescent="0.25">
      <c r="B668" s="10">
        <v>45068</v>
      </c>
      <c r="C668" s="13" t="s">
        <v>588</v>
      </c>
      <c r="D668" s="35" t="s">
        <v>589</v>
      </c>
      <c r="E668" s="16">
        <v>5.03</v>
      </c>
      <c r="F668" s="16">
        <v>2.23</v>
      </c>
      <c r="G668" s="12">
        <v>45079</v>
      </c>
      <c r="H668" s="17">
        <v>2.0699999999999998</v>
      </c>
      <c r="I668" s="18">
        <f t="shared" si="76"/>
        <v>-0.58846918489065614</v>
      </c>
      <c r="J668" s="53">
        <f t="shared" si="77"/>
        <v>-1.0571428571428572</v>
      </c>
    </row>
    <row r="669" spans="1:10" x14ac:dyDescent="0.25">
      <c r="B669" s="10">
        <v>45076</v>
      </c>
      <c r="C669" s="13" t="s">
        <v>619</v>
      </c>
      <c r="D669" s="35" t="s">
        <v>618</v>
      </c>
      <c r="E669" s="16">
        <v>8.4</v>
      </c>
      <c r="F669" s="16">
        <v>5.97</v>
      </c>
      <c r="G669" s="12">
        <v>45083</v>
      </c>
      <c r="H669" s="17">
        <v>8.89</v>
      </c>
      <c r="I669" s="18">
        <f t="shared" si="76"/>
        <v>5.8333333333333348E-2</v>
      </c>
      <c r="J669" s="53">
        <f t="shared" si="77"/>
        <v>0.20164609053497945</v>
      </c>
    </row>
    <row r="670" spans="1:10" x14ac:dyDescent="0.25">
      <c r="B670" s="10">
        <v>45078</v>
      </c>
      <c r="C670" s="13" t="s">
        <v>646</v>
      </c>
      <c r="D670" s="35" t="s">
        <v>647</v>
      </c>
      <c r="E670" s="16">
        <v>27.5</v>
      </c>
      <c r="F670" s="16">
        <v>19.3</v>
      </c>
      <c r="G670" s="12">
        <v>45086</v>
      </c>
      <c r="H670" s="17">
        <v>27.26</v>
      </c>
      <c r="I670" s="18">
        <f t="shared" si="76"/>
        <v>-8.7272727272726947E-3</v>
      </c>
      <c r="J670" s="53">
        <f t="shared" si="77"/>
        <v>-2.926829268292664E-2</v>
      </c>
    </row>
    <row r="671" spans="1:10" x14ac:dyDescent="0.25">
      <c r="A671" s="10" t="s">
        <v>0</v>
      </c>
      <c r="B671" s="10">
        <v>45083</v>
      </c>
      <c r="C671" s="13" t="s">
        <v>662</v>
      </c>
      <c r="D671" s="35" t="s">
        <v>661</v>
      </c>
      <c r="E671" s="16">
        <v>1.89</v>
      </c>
      <c r="F671" s="16">
        <v>0.93</v>
      </c>
      <c r="G671" s="12">
        <v>45086</v>
      </c>
      <c r="H671" s="17">
        <v>2.17</v>
      </c>
      <c r="I671" s="18">
        <f t="shared" ref="I671:I683" si="78">(H671/E671-1)</f>
        <v>0.14814814814814814</v>
      </c>
      <c r="J671" s="53">
        <f t="shared" si="77"/>
        <v>0.29166666666666674</v>
      </c>
    </row>
    <row r="672" spans="1:10" x14ac:dyDescent="0.25">
      <c r="B672" s="10">
        <v>45090</v>
      </c>
      <c r="C672" s="13" t="s">
        <v>673</v>
      </c>
      <c r="D672" s="35" t="s">
        <v>661</v>
      </c>
      <c r="E672" s="16">
        <f>(1.59+1.99)/2</f>
        <v>1.79</v>
      </c>
      <c r="F672" s="16">
        <v>0.47</v>
      </c>
      <c r="G672" s="12">
        <v>45100</v>
      </c>
      <c r="H672" s="17">
        <v>2.5499999999999998</v>
      </c>
      <c r="I672" s="18">
        <f t="shared" si="78"/>
        <v>0.42458100558659195</v>
      </c>
      <c r="J672" s="53">
        <f>(H672-E672)/(E672-F672)/2</f>
        <v>0.28787878787878779</v>
      </c>
    </row>
    <row r="673" spans="1:10" x14ac:dyDescent="0.25">
      <c r="B673" s="10" t="s">
        <v>674</v>
      </c>
      <c r="C673" s="13" t="s">
        <v>675</v>
      </c>
      <c r="D673" s="35" t="s">
        <v>647</v>
      </c>
      <c r="E673" s="16">
        <f>(21.54+17.45)/2</f>
        <v>19.494999999999997</v>
      </c>
      <c r="F673" s="16">
        <v>14.12</v>
      </c>
      <c r="G673" s="12">
        <v>45100</v>
      </c>
      <c r="H673" s="17">
        <v>30.5</v>
      </c>
      <c r="I673" s="18">
        <f t="shared" si="78"/>
        <v>0.56450371890228279</v>
      </c>
      <c r="J673" s="53">
        <f t="shared" ref="J673:J683" si="79">(H673-E673)/(E673-F673)</f>
        <v>2.0474418604651174</v>
      </c>
    </row>
    <row r="674" spans="1:10" x14ac:dyDescent="0.25">
      <c r="A674" s="10" t="s">
        <v>0</v>
      </c>
      <c r="B674" s="10">
        <v>45105</v>
      </c>
      <c r="C674" s="13" t="s">
        <v>694</v>
      </c>
      <c r="D674" s="35" t="s">
        <v>695</v>
      </c>
      <c r="E674" s="16">
        <v>0.83</v>
      </c>
      <c r="F674" s="16">
        <v>0.4</v>
      </c>
      <c r="G674" s="12">
        <v>45107</v>
      </c>
      <c r="H674" s="17">
        <v>0.4</v>
      </c>
      <c r="I674" s="18">
        <f t="shared" si="78"/>
        <v>-0.51807228915662651</v>
      </c>
      <c r="J674" s="53">
        <f t="shared" si="79"/>
        <v>-1</v>
      </c>
    </row>
    <row r="675" spans="1:10" x14ac:dyDescent="0.25">
      <c r="B675" s="10">
        <v>45105</v>
      </c>
      <c r="C675" s="13" t="s">
        <v>690</v>
      </c>
      <c r="D675" s="35" t="s">
        <v>689</v>
      </c>
      <c r="E675" s="16">
        <v>2.73</v>
      </c>
      <c r="F675" s="16">
        <v>2.35</v>
      </c>
      <c r="G675" s="12">
        <v>45114</v>
      </c>
      <c r="H675" s="17">
        <v>3.04</v>
      </c>
      <c r="I675" s="18">
        <f t="shared" si="78"/>
        <v>0.11355311355311359</v>
      </c>
      <c r="J675" s="53">
        <f t="shared" si="79"/>
        <v>0.81578947368421084</v>
      </c>
    </row>
    <row r="676" spans="1:10" x14ac:dyDescent="0.25">
      <c r="B676" s="10">
        <v>45117</v>
      </c>
      <c r="C676" s="13" t="s">
        <v>716</v>
      </c>
      <c r="D676" s="35" t="s">
        <v>715</v>
      </c>
      <c r="E676" s="16">
        <v>3.25</v>
      </c>
      <c r="F676" s="16">
        <v>1.8</v>
      </c>
      <c r="G676" s="12">
        <v>45118</v>
      </c>
      <c r="H676" s="17">
        <v>2.59</v>
      </c>
      <c r="I676" s="18">
        <f t="shared" si="78"/>
        <v>-0.20307692307692315</v>
      </c>
      <c r="J676" s="53">
        <f t="shared" si="79"/>
        <v>-0.45517241379310358</v>
      </c>
    </row>
    <row r="677" spans="1:10" x14ac:dyDescent="0.25">
      <c r="B677" s="10">
        <v>45117</v>
      </c>
      <c r="C677" s="13" t="s">
        <v>690</v>
      </c>
      <c r="D677" s="35" t="s">
        <v>689</v>
      </c>
      <c r="E677" s="16">
        <v>2.97</v>
      </c>
      <c r="F677" s="16">
        <v>2.59</v>
      </c>
      <c r="G677" s="12">
        <v>45120</v>
      </c>
      <c r="H677" s="17">
        <v>2.6</v>
      </c>
      <c r="I677" s="18">
        <f t="shared" si="78"/>
        <v>-0.12457912457912457</v>
      </c>
      <c r="J677" s="53">
        <f t="shared" si="79"/>
        <v>-0.97368421052631515</v>
      </c>
    </row>
    <row r="678" spans="1:10" x14ac:dyDescent="0.25">
      <c r="B678" s="10">
        <v>45127</v>
      </c>
      <c r="C678" s="13" t="s">
        <v>742</v>
      </c>
      <c r="D678" s="35" t="s">
        <v>743</v>
      </c>
      <c r="E678" s="16">
        <v>6.35</v>
      </c>
      <c r="F678" s="16">
        <v>4.12</v>
      </c>
      <c r="G678" s="12">
        <v>45131</v>
      </c>
      <c r="H678" s="17">
        <v>7.88</v>
      </c>
      <c r="I678" s="18">
        <f t="shared" si="78"/>
        <v>0.24094488188976393</v>
      </c>
      <c r="J678" s="53">
        <f t="shared" si="79"/>
        <v>0.68609865470852038</v>
      </c>
    </row>
    <row r="679" spans="1:10" x14ac:dyDescent="0.25">
      <c r="B679" s="10">
        <v>45142</v>
      </c>
      <c r="C679" s="13" t="s">
        <v>798</v>
      </c>
      <c r="D679" s="35" t="s">
        <v>799</v>
      </c>
      <c r="E679" s="16">
        <v>5.25</v>
      </c>
      <c r="F679" s="16">
        <v>2.5099999999999998</v>
      </c>
      <c r="G679" s="12">
        <v>45145</v>
      </c>
      <c r="H679" s="17">
        <v>7.02</v>
      </c>
      <c r="I679" s="18">
        <f t="shared" si="78"/>
        <v>0.33714285714285697</v>
      </c>
      <c r="J679" s="53">
        <f t="shared" si="79"/>
        <v>0.64598540145985384</v>
      </c>
    </row>
    <row r="680" spans="1:10" x14ac:dyDescent="0.25">
      <c r="B680" s="10">
        <v>45208</v>
      </c>
      <c r="C680" s="13" t="s">
        <v>990</v>
      </c>
      <c r="D680" s="35" t="s">
        <v>986</v>
      </c>
      <c r="E680" s="16">
        <v>5.48</v>
      </c>
      <c r="F680" s="16">
        <v>4.01</v>
      </c>
      <c r="G680" s="12">
        <v>45212</v>
      </c>
      <c r="H680" s="17">
        <v>4</v>
      </c>
      <c r="I680" s="18">
        <f t="shared" si="78"/>
        <v>-0.27007299270072993</v>
      </c>
      <c r="J680" s="53">
        <f t="shared" si="79"/>
        <v>-1.0068027210884352</v>
      </c>
    </row>
    <row r="681" spans="1:10" x14ac:dyDescent="0.25">
      <c r="B681" s="10">
        <v>45215</v>
      </c>
      <c r="C681" s="13" t="s">
        <v>1012</v>
      </c>
      <c r="D681" s="35" t="s">
        <v>1014</v>
      </c>
      <c r="E681" s="16">
        <v>0.91</v>
      </c>
      <c r="F681" s="16">
        <v>0.44</v>
      </c>
      <c r="G681" s="12">
        <v>45224</v>
      </c>
      <c r="H681" s="17">
        <v>1.08</v>
      </c>
      <c r="I681" s="18">
        <f t="shared" si="78"/>
        <v>0.18681318681318682</v>
      </c>
      <c r="J681" s="53">
        <f t="shared" si="79"/>
        <v>0.36170212765957455</v>
      </c>
    </row>
    <row r="682" spans="1:10" x14ac:dyDescent="0.25">
      <c r="B682" s="10">
        <v>45204</v>
      </c>
      <c r="C682" s="13" t="s">
        <v>1013</v>
      </c>
      <c r="D682" s="35" t="s">
        <v>991</v>
      </c>
      <c r="E682" s="16">
        <v>0.46</v>
      </c>
      <c r="F682" s="16">
        <v>0.32</v>
      </c>
      <c r="G682" s="12">
        <v>45224</v>
      </c>
      <c r="H682" s="17">
        <v>0.219</v>
      </c>
      <c r="I682" s="18">
        <f t="shared" si="78"/>
        <v>-0.52391304347826084</v>
      </c>
      <c r="J682" s="53">
        <f t="shared" si="79"/>
        <v>-1.7214285714285713</v>
      </c>
    </row>
    <row r="683" spans="1:10" x14ac:dyDescent="0.25">
      <c r="B683" s="10">
        <v>45271</v>
      </c>
      <c r="C683" s="13" t="s">
        <v>1147</v>
      </c>
      <c r="D683" s="35" t="s">
        <v>1146</v>
      </c>
      <c r="E683" s="16">
        <v>1.46</v>
      </c>
      <c r="F683" s="16">
        <v>0.9</v>
      </c>
      <c r="G683" s="12">
        <v>45274</v>
      </c>
      <c r="H683" s="17">
        <v>0.89</v>
      </c>
      <c r="I683" s="18">
        <f t="shared" si="78"/>
        <v>-0.3904109589041096</v>
      </c>
      <c r="J683" s="53">
        <f t="shared" si="79"/>
        <v>-1.0178571428571428</v>
      </c>
    </row>
    <row r="684" spans="1:10" ht="21" customHeight="1" x14ac:dyDescent="0.25">
      <c r="B684" s="10"/>
      <c r="C684" s="13"/>
      <c r="D684" s="35"/>
      <c r="E684" s="16"/>
      <c r="F684" s="16"/>
      <c r="G684" s="12"/>
      <c r="H684" s="17"/>
      <c r="I684" s="18"/>
      <c r="J684" s="53"/>
    </row>
    <row r="685" spans="1:10" x14ac:dyDescent="0.25">
      <c r="B685" s="10"/>
      <c r="C685" s="21" t="s">
        <v>52</v>
      </c>
      <c r="D685" s="15"/>
      <c r="E685" s="13"/>
      <c r="F685" s="13"/>
      <c r="G685" s="22"/>
      <c r="H685" s="51" t="s">
        <v>10</v>
      </c>
      <c r="I685" s="52" t="s">
        <v>8</v>
      </c>
      <c r="J685" s="109">
        <f>SUM(J631:J684)</f>
        <v>-7.4331117756929856</v>
      </c>
    </row>
    <row r="686" spans="1:10" ht="15.75" thickBot="1" x14ac:dyDescent="0.3">
      <c r="B686" s="10"/>
      <c r="C686" s="21"/>
      <c r="D686" s="15"/>
      <c r="E686" s="13"/>
      <c r="F686" s="13"/>
      <c r="G686" s="22"/>
      <c r="H686" s="11"/>
      <c r="I686" s="23"/>
      <c r="J686" s="14"/>
    </row>
    <row r="687" spans="1:10" ht="18" x14ac:dyDescent="0.25">
      <c r="A687" s="10" t="s">
        <v>0</v>
      </c>
      <c r="B687" s="5" t="s">
        <v>0</v>
      </c>
      <c r="C687" s="125" t="s">
        <v>11</v>
      </c>
      <c r="D687" s="54"/>
      <c r="E687" s="29" t="s">
        <v>0</v>
      </c>
      <c r="F687" s="29"/>
      <c r="G687" s="7" t="s">
        <v>0</v>
      </c>
      <c r="H687" s="29" t="s">
        <v>0</v>
      </c>
      <c r="I687" s="29" t="s">
        <v>0</v>
      </c>
      <c r="J687" s="30" t="s">
        <v>0</v>
      </c>
    </row>
    <row r="688" spans="1:10" x14ac:dyDescent="0.25">
      <c r="B688" s="31" t="s">
        <v>5</v>
      </c>
      <c r="C688" s="32" t="s">
        <v>0</v>
      </c>
      <c r="D688" s="32" t="s">
        <v>37</v>
      </c>
      <c r="E688" s="32" t="s">
        <v>1</v>
      </c>
      <c r="F688" s="32" t="s">
        <v>15</v>
      </c>
      <c r="G688" s="33"/>
      <c r="H688" s="32" t="s">
        <v>7</v>
      </c>
      <c r="I688" s="32" t="s">
        <v>4</v>
      </c>
      <c r="J688" s="34" t="s">
        <v>4</v>
      </c>
    </row>
    <row r="689" spans="2:10" x14ac:dyDescent="0.25">
      <c r="B689" s="10"/>
      <c r="C689" s="15" t="s">
        <v>34</v>
      </c>
      <c r="D689" s="15"/>
      <c r="E689" s="35"/>
      <c r="F689" s="15" t="s">
        <v>16</v>
      </c>
      <c r="G689" s="12"/>
      <c r="H689" s="15" t="s">
        <v>12</v>
      </c>
      <c r="I689" s="15" t="s">
        <v>13</v>
      </c>
      <c r="J689" s="36" t="s">
        <v>17</v>
      </c>
    </row>
    <row r="690" spans="2:10" ht="28.5" customHeight="1" x14ac:dyDescent="0.25">
      <c r="B690" s="10"/>
      <c r="C690" s="11" t="s">
        <v>0</v>
      </c>
      <c r="D690" s="35"/>
      <c r="E690" s="35" t="s">
        <v>0</v>
      </c>
      <c r="F690" s="35"/>
      <c r="G690" s="12" t="s">
        <v>0</v>
      </c>
      <c r="H690" s="15" t="s">
        <v>0</v>
      </c>
      <c r="I690" s="15"/>
      <c r="J690" s="36"/>
    </row>
    <row r="691" spans="2:10" x14ac:dyDescent="0.25">
      <c r="B691" s="10" t="s">
        <v>0</v>
      </c>
      <c r="C691" s="13" t="s">
        <v>0</v>
      </c>
      <c r="D691" s="35" t="s">
        <v>0</v>
      </c>
      <c r="E691" s="16" t="s">
        <v>0</v>
      </c>
      <c r="F691" s="16" t="s">
        <v>0</v>
      </c>
      <c r="G691" s="12" t="s">
        <v>0</v>
      </c>
      <c r="H691" s="17" t="s">
        <v>0</v>
      </c>
      <c r="I691" s="18" t="s">
        <v>0</v>
      </c>
      <c r="J691" s="53" t="s">
        <v>0</v>
      </c>
    </row>
    <row r="692" spans="2:10" ht="17.25" customHeight="1" x14ac:dyDescent="0.25">
      <c r="B692" s="10" t="s">
        <v>0</v>
      </c>
      <c r="C692" s="13"/>
      <c r="D692" t="s">
        <v>0</v>
      </c>
      <c r="E692" s="16" t="s">
        <v>0</v>
      </c>
      <c r="F692" s="16"/>
      <c r="G692" s="12"/>
      <c r="H692" s="17" t="s">
        <v>0</v>
      </c>
      <c r="I692" s="18"/>
      <c r="J692" s="53"/>
    </row>
    <row r="693" spans="2:10" ht="18" customHeight="1" thickBot="1" x14ac:dyDescent="0.3">
      <c r="B693" s="24" t="s">
        <v>0</v>
      </c>
      <c r="C693" s="26"/>
      <c r="D693" s="117"/>
      <c r="E693" s="38" t="s">
        <v>0</v>
      </c>
      <c r="F693" s="38"/>
      <c r="G693" s="39" t="s">
        <v>0</v>
      </c>
      <c r="H693" s="80" t="s">
        <v>28</v>
      </c>
      <c r="I693" s="81" t="s">
        <v>27</v>
      </c>
      <c r="J693" s="91">
        <f>SUM(J690:J692)</f>
        <v>0</v>
      </c>
    </row>
    <row r="694" spans="2:10" ht="30.75" customHeight="1" thickBot="1" x14ac:dyDescent="0.3">
      <c r="B694" s="101"/>
      <c r="C694" s="13"/>
      <c r="D694" s="35"/>
      <c r="E694" s="16"/>
      <c r="F694" s="16"/>
      <c r="G694" s="12"/>
      <c r="H694" s="83"/>
      <c r="I694" s="37"/>
      <c r="J694" s="102"/>
    </row>
    <row r="695" spans="2:10" ht="24" thickBot="1" x14ac:dyDescent="0.4">
      <c r="B695" s="1"/>
      <c r="C695" s="106" t="s">
        <v>54</v>
      </c>
      <c r="D695" s="114"/>
      <c r="E695" s="2"/>
      <c r="F695" s="2"/>
      <c r="G695" s="3"/>
      <c r="H695" s="2"/>
      <c r="I695" s="2"/>
      <c r="J695" s="4"/>
    </row>
    <row r="696" spans="2:10" ht="29.25" customHeight="1" x14ac:dyDescent="0.25">
      <c r="B696" s="10"/>
      <c r="C696" s="13"/>
      <c r="D696" s="35"/>
      <c r="E696" s="17"/>
      <c r="F696" s="17"/>
      <c r="G696" s="12"/>
      <c r="H696" s="20"/>
      <c r="I696" s="41"/>
      <c r="J696" s="42"/>
    </row>
    <row r="697" spans="2:10" x14ac:dyDescent="0.25">
      <c r="B697" s="10"/>
      <c r="C697" s="13"/>
      <c r="D697" s="35"/>
      <c r="E697" s="17"/>
      <c r="F697" s="17"/>
      <c r="G697" s="12"/>
      <c r="H697" s="20"/>
      <c r="I697" s="41"/>
      <c r="J697" s="42"/>
    </row>
    <row r="698" spans="2:10" x14ac:dyDescent="0.25">
      <c r="B698" s="47" t="s">
        <v>1</v>
      </c>
      <c r="C698" s="15" t="s">
        <v>2</v>
      </c>
      <c r="D698" s="15" t="s">
        <v>37</v>
      </c>
      <c r="E698" s="15" t="s">
        <v>1</v>
      </c>
      <c r="F698" s="15" t="s">
        <v>15</v>
      </c>
      <c r="G698" s="48" t="s">
        <v>3</v>
      </c>
      <c r="H698" s="15" t="s">
        <v>3</v>
      </c>
      <c r="I698" s="15" t="s">
        <v>4</v>
      </c>
      <c r="J698" s="36" t="s">
        <v>4</v>
      </c>
    </row>
    <row r="699" spans="2:10" x14ac:dyDescent="0.25">
      <c r="B699" s="47" t="s">
        <v>5</v>
      </c>
      <c r="C699" s="35"/>
      <c r="D699" s="35"/>
      <c r="E699" s="15" t="s">
        <v>6</v>
      </c>
      <c r="F699" s="15" t="s">
        <v>16</v>
      </c>
      <c r="G699" s="48" t="s">
        <v>5</v>
      </c>
      <c r="H699" s="15" t="s">
        <v>7</v>
      </c>
      <c r="I699" s="15" t="s">
        <v>9</v>
      </c>
      <c r="J699" s="36" t="s">
        <v>17</v>
      </c>
    </row>
    <row r="700" spans="2:10" x14ac:dyDescent="0.25">
      <c r="B700" s="47"/>
      <c r="C700" s="15" t="s">
        <v>34</v>
      </c>
      <c r="D700" s="15"/>
      <c r="E700" s="15"/>
      <c r="F700" s="15"/>
      <c r="G700" s="48"/>
      <c r="H700" s="15"/>
      <c r="I700" s="15"/>
      <c r="J700" s="36"/>
    </row>
    <row r="701" spans="2:10" x14ac:dyDescent="0.25">
      <c r="B701" s="47"/>
      <c r="C701" s="15"/>
      <c r="D701" s="15"/>
      <c r="E701" s="15"/>
      <c r="F701" s="15"/>
      <c r="G701" s="48"/>
      <c r="H701" s="15"/>
      <c r="I701" s="15"/>
      <c r="J701" s="36"/>
    </row>
    <row r="702" spans="2:10" x14ac:dyDescent="0.25">
      <c r="B702" s="10">
        <v>44859</v>
      </c>
      <c r="C702" s="13" t="s">
        <v>1095</v>
      </c>
      <c r="D702" s="127" t="s">
        <v>38</v>
      </c>
      <c r="E702" s="16">
        <v>13.24</v>
      </c>
      <c r="F702" s="16">
        <v>2.36</v>
      </c>
      <c r="G702" s="12">
        <v>44930</v>
      </c>
      <c r="H702" s="17">
        <v>26</v>
      </c>
      <c r="I702" s="18">
        <f>(H702/E702-1)</f>
        <v>0.96374622356495454</v>
      </c>
      <c r="J702" s="53">
        <f>(H702-E702)/(E702-F702)/2</f>
        <v>0.58639705882352933</v>
      </c>
    </row>
    <row r="703" spans="2:10" x14ac:dyDescent="0.25">
      <c r="B703" s="10">
        <v>45009</v>
      </c>
      <c r="C703" s="13" t="s">
        <v>449</v>
      </c>
      <c r="D703" s="127" t="s">
        <v>458</v>
      </c>
      <c r="E703" s="16">
        <v>9.36</v>
      </c>
      <c r="F703" s="16">
        <v>4.79</v>
      </c>
      <c r="G703" s="12">
        <v>45019</v>
      </c>
      <c r="H703" s="17">
        <v>16.37</v>
      </c>
      <c r="I703" s="18">
        <f>(H703/E703-1)</f>
        <v>0.74893162393162416</v>
      </c>
      <c r="J703" s="53">
        <f>(H703-E703)/(E703-F703)</f>
        <v>1.5339168490153179</v>
      </c>
    </row>
    <row r="704" spans="2:10" x14ac:dyDescent="0.25">
      <c r="B704" s="10">
        <v>45232</v>
      </c>
      <c r="C704" s="13" t="s">
        <v>1094</v>
      </c>
      <c r="D704" s="127" t="s">
        <v>1063</v>
      </c>
      <c r="E704" s="16">
        <v>8.6</v>
      </c>
      <c r="F704" s="16">
        <v>3.33</v>
      </c>
      <c r="G704" s="12">
        <v>45244</v>
      </c>
      <c r="H704" s="17">
        <v>12.73</v>
      </c>
      <c r="I704" s="18">
        <f>(H704/E704-1)</f>
        <v>0.48023255813953503</v>
      </c>
      <c r="J704" s="53">
        <f>(H704-E704)/(E704-F704)/2</f>
        <v>0.3918406072106263</v>
      </c>
    </row>
    <row r="705" spans="2:10" x14ac:dyDescent="0.25">
      <c r="B705" s="10">
        <v>45232</v>
      </c>
      <c r="C705" s="13" t="s">
        <v>1096</v>
      </c>
      <c r="D705" s="127" t="s">
        <v>1063</v>
      </c>
      <c r="E705" s="16">
        <v>8.6</v>
      </c>
      <c r="F705" s="16">
        <v>3.33</v>
      </c>
      <c r="G705" s="12" t="s">
        <v>1148</v>
      </c>
      <c r="H705" s="17">
        <v>24.33</v>
      </c>
      <c r="I705" s="18">
        <f>(H705/E705-1)</f>
        <v>1.8290697674418603</v>
      </c>
      <c r="J705" s="53">
        <f>(H705-E705)/(E705-F705)/2</f>
        <v>1.4924098671726755</v>
      </c>
    </row>
    <row r="706" spans="2:10" x14ac:dyDescent="0.25">
      <c r="B706" s="10"/>
      <c r="C706" s="13"/>
      <c r="D706" s="35"/>
      <c r="E706" s="16"/>
      <c r="F706" s="16"/>
      <c r="G706" s="12"/>
      <c r="H706" s="17"/>
      <c r="I706" s="18"/>
      <c r="J706" s="53"/>
    </row>
    <row r="707" spans="2:10" x14ac:dyDescent="0.25">
      <c r="B707" s="10"/>
      <c r="C707" s="21" t="s">
        <v>52</v>
      </c>
      <c r="D707" s="15"/>
      <c r="E707" s="13"/>
      <c r="F707" s="13"/>
      <c r="G707" s="22"/>
      <c r="H707" s="51" t="s">
        <v>10</v>
      </c>
      <c r="I707" s="52" t="s">
        <v>8</v>
      </c>
      <c r="J707" s="109">
        <f>SUM(J701:J706)</f>
        <v>4.0045643822221493</v>
      </c>
    </row>
    <row r="708" spans="2:10" ht="15.75" thickBot="1" x14ac:dyDescent="0.3">
      <c r="B708" s="10"/>
      <c r="C708" s="21"/>
      <c r="D708" s="15"/>
      <c r="E708" s="13"/>
      <c r="F708" s="13"/>
      <c r="G708" s="22"/>
      <c r="H708" s="11"/>
      <c r="I708" s="23"/>
      <c r="J708" s="14"/>
    </row>
    <row r="709" spans="2:10" ht="18" x14ac:dyDescent="0.25">
      <c r="B709" s="5" t="s">
        <v>0</v>
      </c>
      <c r="C709" s="125" t="s">
        <v>11</v>
      </c>
      <c r="D709" s="54"/>
      <c r="E709" s="29" t="s">
        <v>0</v>
      </c>
      <c r="F709" s="29"/>
      <c r="G709" s="7" t="s">
        <v>0</v>
      </c>
      <c r="H709" s="29" t="s">
        <v>0</v>
      </c>
      <c r="I709" s="29" t="s">
        <v>0</v>
      </c>
      <c r="J709" s="30" t="s">
        <v>0</v>
      </c>
    </row>
    <row r="710" spans="2:10" x14ac:dyDescent="0.25">
      <c r="B710" s="31" t="s">
        <v>5</v>
      </c>
      <c r="C710" s="32" t="s">
        <v>0</v>
      </c>
      <c r="D710" s="32" t="s">
        <v>37</v>
      </c>
      <c r="E710" s="32" t="s">
        <v>1</v>
      </c>
      <c r="F710" s="32" t="s">
        <v>15</v>
      </c>
      <c r="G710" s="33"/>
      <c r="H710" s="32" t="s">
        <v>7</v>
      </c>
      <c r="I710" s="32" t="s">
        <v>4</v>
      </c>
      <c r="J710" s="34" t="s">
        <v>4</v>
      </c>
    </row>
    <row r="711" spans="2:10" x14ac:dyDescent="0.25">
      <c r="B711" s="10"/>
      <c r="C711" s="15" t="s">
        <v>34</v>
      </c>
      <c r="D711" s="15"/>
      <c r="E711" s="35"/>
      <c r="F711" s="15" t="s">
        <v>16</v>
      </c>
      <c r="G711" s="12"/>
      <c r="H711" s="15" t="s">
        <v>12</v>
      </c>
      <c r="I711" s="15" t="s">
        <v>13</v>
      </c>
      <c r="J711" s="36" t="s">
        <v>17</v>
      </c>
    </row>
    <row r="712" spans="2:10" x14ac:dyDescent="0.25">
      <c r="B712" s="10"/>
      <c r="C712" s="11" t="s">
        <v>0</v>
      </c>
      <c r="D712" s="35"/>
      <c r="E712" s="35" t="s">
        <v>0</v>
      </c>
      <c r="F712" s="35"/>
      <c r="G712" s="12" t="s">
        <v>0</v>
      </c>
      <c r="H712" s="15" t="s">
        <v>0</v>
      </c>
      <c r="I712" s="15"/>
      <c r="J712" s="36"/>
    </row>
    <row r="713" spans="2:10" x14ac:dyDescent="0.25">
      <c r="B713" s="10" t="s">
        <v>0</v>
      </c>
      <c r="C713" s="13" t="s">
        <v>0</v>
      </c>
      <c r="D713" s="127" t="s">
        <v>0</v>
      </c>
      <c r="E713" s="16" t="s">
        <v>0</v>
      </c>
      <c r="F713" s="16" t="s">
        <v>0</v>
      </c>
      <c r="G713" s="12" t="s">
        <v>0</v>
      </c>
      <c r="H713" s="17" t="s">
        <v>0</v>
      </c>
      <c r="I713" s="18" t="s">
        <v>0</v>
      </c>
      <c r="J713" s="53" t="s">
        <v>0</v>
      </c>
    </row>
    <row r="714" spans="2:10" x14ac:dyDescent="0.25">
      <c r="B714" s="10"/>
      <c r="C714" s="13"/>
      <c r="D714" s="35"/>
      <c r="E714" s="16"/>
      <c r="F714" s="16"/>
      <c r="G714" s="12"/>
      <c r="H714" s="17"/>
      <c r="I714" s="18"/>
      <c r="J714" s="53"/>
    </row>
    <row r="715" spans="2:10" ht="15.75" thickBot="1" x14ac:dyDescent="0.3">
      <c r="B715" s="24" t="s">
        <v>0</v>
      </c>
      <c r="C715" s="26"/>
      <c r="D715" s="117"/>
      <c r="E715" s="38" t="s">
        <v>0</v>
      </c>
      <c r="F715" s="38"/>
      <c r="G715" s="39" t="s">
        <v>0</v>
      </c>
      <c r="H715" s="80" t="s">
        <v>28</v>
      </c>
      <c r="I715" s="81" t="s">
        <v>27</v>
      </c>
      <c r="J715" s="91">
        <f>SUM(J712:J714)</f>
        <v>0</v>
      </c>
    </row>
    <row r="716" spans="2:10" ht="15.75" thickBot="1" x14ac:dyDescent="0.3">
      <c r="B716" s="101"/>
      <c r="C716" s="13"/>
      <c r="D716" s="35"/>
      <c r="E716" s="16"/>
      <c r="F716" s="16"/>
      <c r="G716" s="12"/>
      <c r="H716" s="83"/>
      <c r="I716" s="37"/>
      <c r="J716" s="102"/>
    </row>
    <row r="717" spans="2:10" x14ac:dyDescent="0.25">
      <c r="B717" s="68"/>
      <c r="C717" s="45"/>
      <c r="D717" s="45"/>
      <c r="E717" s="69" t="s">
        <v>0</v>
      </c>
      <c r="F717" s="69"/>
      <c r="G717" s="70"/>
      <c r="H717" s="69"/>
      <c r="I717" s="69"/>
      <c r="J717" s="71" t="s">
        <v>0</v>
      </c>
    </row>
    <row r="718" spans="2:10" x14ac:dyDescent="0.25">
      <c r="B718" s="76"/>
      <c r="C718" s="77"/>
      <c r="D718" s="77"/>
      <c r="G718" s="78"/>
      <c r="J718" s="79"/>
    </row>
    <row r="719" spans="2:10" x14ac:dyDescent="0.25">
      <c r="B719" s="72"/>
      <c r="C719" s="74" t="s">
        <v>33</v>
      </c>
      <c r="D719" s="121"/>
      <c r="J719" s="73"/>
    </row>
    <row r="720" spans="2:10" x14ac:dyDescent="0.25">
      <c r="B720" s="72"/>
      <c r="G720" s="75"/>
      <c r="J720" s="73"/>
    </row>
    <row r="721" spans="2:10" x14ac:dyDescent="0.25">
      <c r="B721" s="72"/>
      <c r="C721" t="s">
        <v>32</v>
      </c>
      <c r="J721" s="109">
        <f>J323+J613+J685+J707</f>
        <v>-27.270155676757085</v>
      </c>
    </row>
    <row r="722" spans="2:10" x14ac:dyDescent="0.25">
      <c r="B722" s="72"/>
      <c r="C722" t="s">
        <v>36</v>
      </c>
      <c r="E722" s="92"/>
      <c r="F722" s="93"/>
      <c r="J722" s="57">
        <f>SUM(J622+J332+J693+J715)</f>
        <v>0.6094527363184078</v>
      </c>
    </row>
    <row r="723" spans="2:10" ht="6" customHeight="1" x14ac:dyDescent="0.25">
      <c r="B723" s="72"/>
      <c r="G723" s="82"/>
      <c r="H723" s="83"/>
      <c r="I723" s="37"/>
      <c r="J723" s="66"/>
    </row>
    <row r="724" spans="2:10" ht="19.5" thickBot="1" x14ac:dyDescent="0.35">
      <c r="B724" s="94"/>
      <c r="C724" s="95" t="s">
        <v>55</v>
      </c>
      <c r="D724" s="122"/>
      <c r="E724" s="96"/>
      <c r="F724" s="96"/>
      <c r="G724" s="97"/>
      <c r="H724" s="98" t="s">
        <v>29</v>
      </c>
      <c r="I724" s="99" t="s">
        <v>30</v>
      </c>
      <c r="J724" s="130">
        <f>(J721+J722)/100</f>
        <v>-0.2666070294043868</v>
      </c>
    </row>
    <row r="726" spans="2:10" x14ac:dyDescent="0.25">
      <c r="G726" t="s">
        <v>0</v>
      </c>
    </row>
    <row r="728" spans="2:10" ht="15.75" x14ac:dyDescent="0.25">
      <c r="B728" s="126" t="s">
        <v>35</v>
      </c>
    </row>
    <row r="729" spans="2:10" x14ac:dyDescent="0.25">
      <c r="C729" t="s">
        <v>0</v>
      </c>
      <c r="G729" t="s"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Hebelprodukte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hjhaack</dc:creator>
  <cp:lastModifiedBy>Hans-Jürgen Haack</cp:lastModifiedBy>
  <cp:lastPrinted>2013-01-02T07:55:27Z</cp:lastPrinted>
  <dcterms:created xsi:type="dcterms:W3CDTF">2011-01-17T07:42:08Z</dcterms:created>
  <dcterms:modified xsi:type="dcterms:W3CDTF">2023-12-29T09:01:52Z</dcterms:modified>
</cp:coreProperties>
</file>